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eranh\Box\צוות פרויקטים\לקוחות\משרד המשפטים\שליחים\מכרז שליחויות\"/>
    </mc:Choice>
  </mc:AlternateContent>
  <bookViews>
    <workbookView xWindow="-110" yWindow="-110" windowWidth="19420" windowHeight="10300" activeTab="0"/>
  </bookViews>
  <sheets>
    <sheet name="גיליון1" sheetId="1" r:id="rId3"/>
  </sheets>
  <definedNames>
    <definedName name="_xlnm.Print_Area" localSheetId="0">גיליון1!$A$1:$K$105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2" i="1" l="1"/>
</calcChain>
</file>

<file path=xl/sharedStrings.xml><?xml version="1.0" encoding="utf-8"?>
<sst xmlns="http://schemas.openxmlformats.org/spreadsheetml/2006/main" count="306" uniqueCount="226">
  <si>
    <t>מסלולים קבועים</t>
  </si>
  <si>
    <t>מוצא/לקוח</t>
  </si>
  <si>
    <r>
      <t>יעד</t>
    </r>
    <r>
      <rPr>
        <sz val="8"/>
        <color theme="0"/>
        <rFont val="David"/>
        <family val="2"/>
      </rPr>
      <t> </t>
    </r>
  </si>
  <si>
    <t xml:space="preserve">כתובת יעד </t>
  </si>
  <si>
    <t>כלי רכב מומלץ</t>
  </si>
  <si>
    <t>הצעת מחיר ליום לא כולל מע"מ</t>
  </si>
  <si>
    <t>הצעת מחיר ליום כולל מע"מ</t>
  </si>
  <si>
    <t>דואר</t>
  </si>
  <si>
    <t xml:space="preserve">בית משפט שלום </t>
  </si>
  <si>
    <t xml:space="preserve">בית משפט עליון </t>
  </si>
  <si>
    <t>א-ה 3 שעות</t>
  </si>
  <si>
    <t xml:space="preserve">א-ה 4.5 שעות </t>
  </si>
  <si>
    <t>ה 3 שעות</t>
  </si>
  <si>
    <t>רגלי</t>
  </si>
  <si>
    <t>א+ג+ה 1.5 שעות</t>
  </si>
  <si>
    <t>קטנוע</t>
  </si>
  <si>
    <t xml:space="preserve">א-ה 6 שעות </t>
  </si>
  <si>
    <t xml:space="preserve">א-ה 3 שעות </t>
  </si>
  <si>
    <t>א,ג,ה 1.5 שעות</t>
  </si>
  <si>
    <t>א, ג 1.5 שעות</t>
  </si>
  <si>
    <t>משטרה</t>
  </si>
  <si>
    <t>פרקליטות מחוז צפון פלילי</t>
  </si>
  <si>
    <t>היכל המשפט</t>
  </si>
  <si>
    <t>קריית יצחק רבין, דרך קריית הממשלה 2 נוף הגליל</t>
  </si>
  <si>
    <t>רחוב עצמון 16, רסקו, נוף הגליל</t>
  </si>
  <si>
    <t>מע"מ נצרת</t>
  </si>
  <si>
    <t>רחוב המלאכה 52, נוף הגליל</t>
  </si>
  <si>
    <t>פקיד שומה נצרת</t>
  </si>
  <si>
    <t>פאולוס השישי 701, נצרת \משרדי מס הכנסה במגדלי נצרת – מרג' אבן עאמר 300, נצרת</t>
  </si>
  <si>
    <t xml:space="preserve">א, ג, ה 1.5 שעות </t>
  </si>
  <si>
    <t>רשות מקרקעי ישראל</t>
  </si>
  <si>
    <t>רחוב חרמון 2, מלון פלאזה, נוף הגליל</t>
  </si>
  <si>
    <t>מטה המחוז הצפוני  - כביש נצרת שפרעם</t>
  </si>
  <si>
    <t>משרד הבריאות</t>
  </si>
  <si>
    <t>המלאכה 3, נוף הגליל</t>
  </si>
  <si>
    <t>חשמונאים</t>
  </si>
  <si>
    <t xml:space="preserve"> קטנוע</t>
  </si>
  <si>
    <t>ביהמ"ש השלום פ"ת</t>
  </si>
  <si>
    <t>פזל 1</t>
  </si>
  <si>
    <t>א-ה 1.5 שעות</t>
  </si>
  <si>
    <t>רבני פתח תקווה</t>
  </si>
  <si>
    <t>שפיגל פתח תקווה</t>
  </si>
  <si>
    <t xml:space="preserve">רבני תל אביב </t>
  </si>
  <si>
    <t>דוד המלך  תל אביב</t>
  </si>
  <si>
    <t xml:space="preserve">מסירות אישיות בהוראת בית משפט </t>
  </si>
  <si>
    <t>בתל אביב רבתי (בתים, חולון, ראשון לציון, גבעתים, רמת גן )</t>
  </si>
  <si>
    <t>בית משפט מחוזי ת"א</t>
  </si>
  <si>
    <t>רחוב ויצמן ת"א</t>
  </si>
  <si>
    <t xml:space="preserve">בית משפט לענייני </t>
  </si>
  <si>
    <t>רחוב ויצמן תל אביב</t>
  </si>
  <si>
    <t xml:space="preserve">רחוב שוקן תל אביב </t>
  </si>
  <si>
    <t>בית משפט ראשון לציון</t>
  </si>
  <si>
    <t xml:space="preserve">רחוב ישראל גלילי ראשל"צ </t>
  </si>
  <si>
    <t xml:space="preserve">בית משפט מחוזי לוד </t>
  </si>
  <si>
    <t>רחוב העצמאות לוד</t>
  </si>
  <si>
    <t>פרקליטות מחוז חיפה פלילי</t>
  </si>
  <si>
    <t>בתי משפט</t>
  </si>
  <si>
    <t>פל ים חיפה</t>
  </si>
  <si>
    <t>דואר ישראל</t>
  </si>
  <si>
    <t>רח' פל ים 19 חיפה</t>
  </si>
  <si>
    <t xml:space="preserve">רח' פל ים 2 חיפה </t>
  </si>
  <si>
    <t>פרקליטות מחוז ירושלים פלילי</t>
  </si>
  <si>
    <t>בית משפט מחוזי</t>
  </si>
  <si>
    <t>צלח א-דין 40, ירושלים</t>
  </si>
  <si>
    <t>3 קטנוע + 1.5 רגלי</t>
  </si>
  <si>
    <t>בית משפט שלום</t>
  </si>
  <si>
    <t>שניאור חשין 6, ירושלים</t>
  </si>
  <si>
    <t>בית המשפט לתעבורה</t>
  </si>
  <si>
    <t>בית הדפוס 12, ירושלים</t>
  </si>
  <si>
    <t>סלח א-דין 40, ירושלים</t>
  </si>
  <si>
    <t>שערי משפט 1</t>
  </si>
  <si>
    <t>פראן 7, רמת אשכול</t>
  </si>
  <si>
    <t>פרקליטות מחוז דרום פלילי</t>
  </si>
  <si>
    <t>בית משפט + דואר ב"ש</t>
  </si>
  <si>
    <t>התקוה 4, באר שבע</t>
  </si>
  <si>
    <t>פרקליטות מחוז דרום אזרחי</t>
  </si>
  <si>
    <t>בתי המשפט (כולם באותו בניין)</t>
  </si>
  <si>
    <t>דואר באר שבע</t>
  </si>
  <si>
    <t>שד' יצחק רגר 9</t>
  </si>
  <si>
    <t xml:space="preserve">בית משפט </t>
  </si>
  <si>
    <t xml:space="preserve">התקווה 5, באר שבע </t>
  </si>
  <si>
    <t xml:space="preserve">ביטוח לאומי </t>
  </si>
  <si>
    <t>וולפסון 6, באר שבע</t>
  </si>
  <si>
    <t>ג 1.5 שעות</t>
  </si>
  <si>
    <t xml:space="preserve">דואר ראשי </t>
  </si>
  <si>
    <t>שדרות יצחק רגר 9, באר שבע</t>
  </si>
  <si>
    <t>פרקליטות מחוז ת"א פלילי</t>
  </si>
  <si>
    <t>בימ"ש שלום  ומחוזי בת"א</t>
  </si>
  <si>
    <t>רח' ויצמן 1 ת"א</t>
  </si>
  <si>
    <t>בימ"ש שלום – שלוחה להגשות כתבי אישום ובקשות</t>
  </si>
  <si>
    <t>רח' שוקן 25 ת"א</t>
  </si>
  <si>
    <t xml:space="preserve">דואר ישראל </t>
  </si>
  <si>
    <t xml:space="preserve">רח' החשמונאים 88 ת"א </t>
  </si>
  <si>
    <t xml:space="preserve"> משרד עו"ד איריס אגסי</t>
  </si>
  <si>
    <t xml:space="preserve">רח' נירים 3 תל אביב </t>
  </si>
  <si>
    <t xml:space="preserve"> משרד  עו"ד מירה וולף </t>
  </si>
  <si>
    <t xml:space="preserve">רח' ה' באייר 18 תל אביב </t>
  </si>
  <si>
    <t xml:space="preserve">בית הדין האזורי לעבודה  </t>
  </si>
  <si>
    <t>רח' ניסנבאום 7 בת ים</t>
  </si>
  <si>
    <t xml:space="preserve">בית משפט מחוזי/שלום תל אביב </t>
  </si>
  <si>
    <t xml:space="preserve">רח' ויצמן 1 תל אביב </t>
  </si>
  <si>
    <t xml:space="preserve">דואר ישראל  </t>
  </si>
  <si>
    <t xml:space="preserve">רח' החשמונאים  120 תל אביב </t>
  </si>
  <si>
    <t>בית משפט מחוזי תל-אביב          </t>
  </si>
  <si>
    <t xml:space="preserve"> רח' ויצמן 1 ת"א</t>
  </si>
  <si>
    <t xml:space="preserve">רכב </t>
  </si>
  <si>
    <t>בית משפט שלום תל-אביב          </t>
  </si>
  <si>
    <t xml:space="preserve"> רח' שוקן 25 ת"א</t>
  </si>
  <si>
    <t>בית משפט מחוזי לוד                 </t>
  </si>
  <si>
    <t xml:space="preserve"> שד' הציונות 3 לוד</t>
  </si>
  <si>
    <t>בית משפט שלום ראשון לציון       </t>
  </si>
  <si>
    <t xml:space="preserve"> רח' גלילי 3, ראשון לציון</t>
  </si>
  <si>
    <t>פרקליטות מחוז ירושלים אזרחי</t>
  </si>
  <si>
    <t>ביהמ"ש השלום</t>
  </si>
  <si>
    <t xml:space="preserve"> 3 רכב + 1.5 קטנוע</t>
  </si>
  <si>
    <t>ביהמ"ש המחוזי</t>
  </si>
  <si>
    <t>ביהמ"ש האזורי לעבודה</t>
  </si>
  <si>
    <t>מגדל דונה, בית הדפוס 20, ירושלים</t>
  </si>
  <si>
    <t>הוצאה לפועל</t>
  </si>
  <si>
    <t>הסדנא 19, ירושלים</t>
  </si>
  <si>
    <t>משטרה - מחוז ירושלים</t>
  </si>
  <si>
    <t>שניאור חסין 1, ירושלים</t>
  </si>
  <si>
    <t>משטרה - המטה הארצי</t>
  </si>
  <si>
    <t>קלרמון גנו,הקריה המזרחית, ירושלים</t>
  </si>
  <si>
    <t>לשכה ראשית</t>
  </si>
  <si>
    <t>רח' צלאח א-דין 29, ירושלים</t>
  </si>
  <si>
    <t>פרקליטות מחוז מרכז פלילי</t>
  </si>
  <si>
    <t>בימ"ש מחוזי  בלוד</t>
  </si>
  <si>
    <t>שדרות הציונות 3 לוד</t>
  </si>
  <si>
    <t>א, ב 1.5 שעות</t>
  </si>
  <si>
    <t>כלא איילון</t>
  </si>
  <si>
    <t>מתחם שב"ס ברמלה</t>
  </si>
  <si>
    <t>בית המשפט העליון</t>
  </si>
  <si>
    <t xml:space="preserve">רחוב שערי משפט קרית בו גוריון </t>
  </si>
  <si>
    <t>רשות התאגידים ת"א -דניאלה</t>
  </si>
  <si>
    <t xml:space="preserve">דואר </t>
  </si>
  <si>
    <t xml:space="preserve">רחוב השלושה 2 תל אביב </t>
  </si>
  <si>
    <t>פרקליטות המדינה י-ם מח'' פלילית/בג"צים</t>
  </si>
  <si>
    <t>3 רכב + 3 קטנוע</t>
  </si>
  <si>
    <t>אפוטרופוס הכללי והכונס הרשמי ב"ש+אילת+ק.גת+אשדוד</t>
  </si>
  <si>
    <t>ב', ד' 4.5 שעות</t>
  </si>
  <si>
    <t>בתי משפט לעינייני משפחה אשדוד</t>
  </si>
  <si>
    <t>הבנאים 1, אשדוד</t>
  </si>
  <si>
    <t>בית משפט לענייני משפחה קרית גת</t>
  </si>
  <si>
    <t>רח' חשוון 12</t>
  </si>
  <si>
    <t>בית משפט לענייני משפחה אילת</t>
  </si>
  <si>
    <t>רחק יותם 3</t>
  </si>
  <si>
    <t>מסירות</t>
  </si>
  <si>
    <t>אין יעדים קבועים</t>
  </si>
  <si>
    <t>סיוע משפטי מחוז מרכז-בריג'יט</t>
  </si>
  <si>
    <t>המלך דוד, 1 לוד</t>
  </si>
  <si>
    <t>אפוטרופוס מחוז ירושלים הנהלה עופר ישר</t>
  </si>
  <si>
    <t>יפו 224 ירושלים</t>
  </si>
  <si>
    <t>א,ג,ה 3 שעות</t>
  </si>
  <si>
    <t>אפוטרופוס מחוז ירושלים חיה יחיא</t>
  </si>
  <si>
    <t>כנפי נשרים 15, גבעת שאול בית התאומים</t>
  </si>
  <si>
    <t>אפוטרופוס מחוז חיפה</t>
  </si>
  <si>
    <t>פל-ים 19</t>
  </si>
  <si>
    <t>אפוטרופוס הכללי הרשם לענייני ירושה</t>
  </si>
  <si>
    <t>רח' המלאכה 3, נצרת עילית</t>
  </si>
  <si>
    <t>ג,ה 1.5 שעות</t>
  </si>
  <si>
    <t>רשות התאגידים רשם המשכונות ב"ש</t>
  </si>
  <si>
    <t>יצחק רגר 9 באר שבע</t>
  </si>
  <si>
    <t>ב', ד' 1.5 שעות</t>
  </si>
  <si>
    <t xml:space="preserve">בית משפט חיפה –פליים 12 </t>
  </si>
  <si>
    <t xml:space="preserve">פליים 12 </t>
  </si>
  <si>
    <t>ב,ד 1.5 שעות</t>
  </si>
  <si>
    <t xml:space="preserve">בית משפט קריות – דרך עכו 194 </t>
  </si>
  <si>
    <t xml:space="preserve">דרך עכו 194 </t>
  </si>
  <si>
    <t>פליים 19, חיפה</t>
  </si>
  <si>
    <t xml:space="preserve">לשכת הסדר מקרקעין חיפה-אורלי דרהים </t>
  </si>
  <si>
    <t>לשכת רישום מקרקעין חיפה</t>
  </si>
  <si>
    <t>פרקליטות המדינה המחלקה להנחיית תובעים –  גלית רוקח </t>
  </si>
  <si>
    <t>החשמונאים ת"א</t>
  </si>
  <si>
    <t>ב,ה 1.5 שעות</t>
  </si>
  <si>
    <t>רשות התאגידים רשם המשכונות חיפה</t>
  </si>
  <si>
    <t>פל ים 19 חיפה סניף שיקמונה</t>
  </si>
  <si>
    <t>סה"כ</t>
  </si>
  <si>
    <t>שליחויות מיוחדות (שלא כחלק מהמסלולים הקבועים)</t>
  </si>
  <si>
    <t>הצעת מחיר ליחידה לא כולל מע"מ</t>
  </si>
  <si>
    <t>הצעת מחיר ליחידה כולל מע"מ</t>
  </si>
  <si>
    <t>חריג  - קריאה מהירה עד 30 ק"מ</t>
  </si>
  <si>
    <t>העברת החומר תוך 4 שעות ממועד הקריאה ליעד המבוקש</t>
  </si>
  <si>
    <t>חריג  - קריאה מהירה מעל 30 ק"מ</t>
  </si>
  <si>
    <t>העברת החומר תוך 7 שעות ממועד הקריאה ליעד המבוקש</t>
  </si>
  <si>
    <t>_____________</t>
  </si>
  <si>
    <t>__________________________</t>
  </si>
  <si>
    <t>________________</t>
  </si>
  <si>
    <t>תאריך</t>
  </si>
  <si>
    <t>שמות מורשי החתימה</t>
  </si>
  <si>
    <t>חתימה וחותמת</t>
  </si>
  <si>
    <t>טופס הצעת מחיר מכרז פומבי XX/2022 לביצוע שליחויות עבור יחידות משרד המשפטים ברחבי הארץ</t>
  </si>
  <si>
    <t>סה"כ משוקלל כולל מע"מ</t>
  </si>
  <si>
    <t>סיוע משפטי מחוז ת"א</t>
  </si>
  <si>
    <t>אפוטרופוס כללי מחוז ת"א</t>
  </si>
  <si>
    <t>פרקליטות חיפה אזרחי</t>
  </si>
  <si>
    <t xml:space="preserve">פרקליטות מחוז צפון אזרחי </t>
  </si>
  <si>
    <t xml:space="preserve">פרקליטות המדינה </t>
  </si>
  <si>
    <t xml:space="preserve">סיוע המשפטי מחוז ב"ש </t>
  </si>
  <si>
    <t>פרקליטות מחוז ת"א אזרחי</t>
  </si>
  <si>
    <t>פרקליטות מיסוי וכלכלה</t>
  </si>
  <si>
    <t xml:space="preserve">פרקליטות המדינה מחלקה האזרחית </t>
  </si>
  <si>
    <t>סיוע משפטי מחוז חיפה</t>
  </si>
  <si>
    <t>תדירות משוערת (יום ושעות בכל סבב)</t>
  </si>
  <si>
    <t xml:space="preserve"> קטנוע </t>
  </si>
  <si>
    <t xml:space="preserve"> רגלי</t>
  </si>
  <si>
    <t>מספר תחנות</t>
  </si>
  <si>
    <t>ממוצע לתחנה לפני מע"מ</t>
  </si>
  <si>
    <t>ממוצע לתחנה כולל מע"מ</t>
  </si>
  <si>
    <t>ממוצע קטנוע לא כולל מע"מ</t>
  </si>
  <si>
    <t>ממוצע רגלי לא כולל מע"מ</t>
  </si>
  <si>
    <t>ממוצע רכב לא כולל מע"מ</t>
  </si>
  <si>
    <t>ממוצע קטנוע + רגלי לא כולל מע"מ</t>
  </si>
  <si>
    <t>ממוצע קטנוע + רכב לא כולל מע"מ</t>
  </si>
  <si>
    <t>סוג רכב</t>
  </si>
  <si>
    <t>ממוצע לתחנה</t>
  </si>
  <si>
    <t>P-av</t>
  </si>
  <si>
    <t>מרחק בק"מ</t>
  </si>
  <si>
    <t>עד 5 ק"מ</t>
  </si>
  <si>
    <t>5-10</t>
  </si>
  <si>
    <t>10-20</t>
  </si>
  <si>
    <t xml:space="preserve">מעל 20 </t>
  </si>
  <si>
    <t>כמות לצורך שקלול בלבד</t>
  </si>
  <si>
    <t>משקל קבועים</t>
  </si>
  <si>
    <t>משקל שליחויות מיוחדות</t>
  </si>
  <si>
    <t>הצעת המחיר לצורך שקלול: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</si>
</sst>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#,##0"/>
    <numFmt numFmtId="178" formatCode="0%"/>
  </numFmts>
  <fonts count="23"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b/>
      <u val="single"/>
      <sz val="18"/>
      <color theme="1"/>
      <name val="Arial"/>
      <family val="2"/>
      <scheme val="minor"/>
    </font>
    <font>
      <b/>
      <sz val="14"/>
      <color rgb="FF006100"/>
      <name val="Arial"/>
      <family val="2"/>
      <scheme val="minor"/>
    </font>
    <font>
      <b/>
      <sz val="12"/>
      <color theme="0"/>
      <name val="David"/>
      <family val="2"/>
    </font>
    <font>
      <sz val="8"/>
      <color theme="0"/>
      <name val="David"/>
      <family val="2"/>
    </font>
    <font>
      <sz val="12"/>
      <name val="David"/>
      <family val="2"/>
    </font>
    <font>
      <sz val="11"/>
      <name val="David"/>
      <family val="2"/>
    </font>
    <font>
      <sz val="11"/>
      <name val="Arial"/>
      <family val="2"/>
      <charset val="177"/>
      <scheme val="minor"/>
    </font>
    <font>
      <sz val="12"/>
      <color theme="1"/>
      <name val="David"/>
      <family val="2"/>
    </font>
    <font>
      <sz val="12"/>
      <color rgb="FFFF0000"/>
      <name val="David"/>
      <family val="2"/>
    </font>
    <font>
      <sz val="11"/>
      <name val="Arial"/>
      <family val="2"/>
    </font>
    <font>
      <b/>
      <sz val="14"/>
      <color theme="1"/>
      <name val="Arial"/>
      <family val="2"/>
      <scheme val="minor"/>
    </font>
    <font>
      <sz val="10"/>
      <color theme="1"/>
      <name val="David"/>
      <family val="2"/>
    </font>
    <font>
      <sz val="11"/>
      <color rgb="FF000000"/>
      <name val="Arial"/>
      <family val="2"/>
    </font>
    <font>
      <b/>
      <sz val="22"/>
      <color theme="1"/>
      <name val="David"/>
      <family val="2"/>
    </font>
    <font>
      <b/>
      <sz val="11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4" tint="-0.2499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"/>
        <bgColor indexed="64"/>
      </patternFill>
    </fill>
    <fill>
      <patternFill patternType="solid">
        <fgColor theme="6" tint="0.59993"/>
        <bgColor indexed="64"/>
      </patternFill>
    </fill>
    <fill>
      <patternFill patternType="solid">
        <fgColor theme="2" tint="-0.09991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</borders>
  <cellStyleXfs count="24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0" fillId="4" borderId="1" applyNumberFormat="0" applyFont="0" applyAlignment="0" applyProtection="0"/>
    <xf numFmtId="0" fontId="0" fillId="5" borderId="0" applyNumberFormat="0" applyBorder="0" applyAlignment="0" applyProtection="0"/>
  </cellStyleXfs>
  <cellXfs count="128">
    <xf numFmtId="0" fontId="0" fillId="0" borderId="0" xfId="0"/>
    <xf numFmtId="0" fontId="9" fillId="0" borderId="2" xfId="0" applyFont="1" applyBorder="1" applyAlignment="1">
      <alignment horizontal="center" vertical="center" readingOrder="2"/>
    </xf>
    <xf numFmtId="0" fontId="9" fillId="6" borderId="3" xfId="0" applyFont="1" applyFill="1" applyBorder="1" applyAlignment="1">
      <alignment horizontal="center" vertical="center" readingOrder="2"/>
    </xf>
    <xf numFmtId="0" fontId="9" fillId="0" borderId="3" xfId="0" applyFont="1" applyBorder="1" applyAlignment="1">
      <alignment horizontal="center" vertical="center" readingOrder="2"/>
    </xf>
    <xf numFmtId="0" fontId="9" fillId="0" borderId="4" xfId="0" applyFont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wrapText="1" readingOrder="2"/>
    </xf>
    <xf numFmtId="0" fontId="11" fillId="0" borderId="3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6" fillId="0" borderId="0" xfId="0" applyFont="1" applyAlignment="1">
      <alignment horizontal="justify" vertical="center" readingOrder="2"/>
    </xf>
    <xf numFmtId="0" fontId="0" fillId="0" borderId="5" xfId="0" applyBorder="1" applyAlignment="1">
      <alignment readingOrder="2"/>
    </xf>
    <xf numFmtId="0" fontId="3" fillId="0" borderId="0" xfId="21" applyFill="1" applyAlignment="1">
      <alignment wrapText="1"/>
    </xf>
    <xf numFmtId="0" fontId="3" fillId="3" borderId="0" xfId="21" applyAlignment="1">
      <alignment wrapText="1"/>
    </xf>
    <xf numFmtId="0" fontId="0" fillId="0" borderId="0" xfId="0" applyAlignment="1">
      <alignment horizontal="right"/>
    </xf>
    <xf numFmtId="0" fontId="0" fillId="0" borderId="3" xfId="0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readingOrder="2"/>
    </xf>
    <xf numFmtId="0" fontId="11" fillId="7" borderId="3" xfId="0" applyFont="1" applyFill="1" applyBorder="1" applyAlignment="1">
      <alignment horizontal="center" vertical="center" readingOrder="2"/>
    </xf>
    <xf numFmtId="0" fontId="9" fillId="7" borderId="3" xfId="0" applyFont="1" applyFill="1" applyBorder="1" applyAlignment="1">
      <alignment horizontal="center" vertical="center" wrapText="1" readingOrder="2"/>
    </xf>
    <xf numFmtId="0" fontId="10" fillId="0" borderId="3" xfId="0" applyFont="1" applyBorder="1" applyAlignment="1">
      <alignment horizontal="center" vertical="center" wrapText="1" readingOrder="2"/>
    </xf>
    <xf numFmtId="0" fontId="0" fillId="0" borderId="3" xfId="0" applyBorder="1" applyAlignment="1">
      <alignment horizontal="center" vertical="center" readingOrder="2"/>
    </xf>
    <xf numFmtId="0" fontId="13" fillId="0" borderId="3" xfId="0" applyFont="1" applyBorder="1" applyAlignment="1">
      <alignment horizontal="center" vertical="center" wrapText="1" readingOrder="2"/>
    </xf>
    <xf numFmtId="0" fontId="12" fillId="0" borderId="3" xfId="0" applyFont="1" applyBorder="1" applyAlignment="1">
      <alignment horizontal="center" vertical="center" wrapText="1" readingOrder="2"/>
    </xf>
    <xf numFmtId="0" fontId="9" fillId="0" borderId="2" xfId="0" applyFont="1" applyBorder="1" applyAlignment="1">
      <alignment horizontal="center" vertical="center" wrapText="1" readingOrder="2"/>
    </xf>
    <xf numFmtId="0" fontId="9" fillId="6" borderId="2" xfId="0" applyFont="1" applyFill="1" applyBorder="1" applyAlignment="1">
      <alignment horizontal="center" vertical="center" readingOrder="2"/>
    </xf>
    <xf numFmtId="0" fontId="11" fillId="0" borderId="2" xfId="0" applyFont="1" applyBorder="1" applyAlignment="1">
      <alignment horizontal="center" vertical="center" readingOrder="2"/>
    </xf>
    <xf numFmtId="0" fontId="7" fillId="8" borderId="6" xfId="0" applyFont="1" applyFill="1" applyBorder="1" applyAlignment="1">
      <alignment horizontal="center" vertical="center" readingOrder="2"/>
    </xf>
    <xf numFmtId="0" fontId="7" fillId="8" borderId="7" xfId="0" applyFont="1" applyFill="1" applyBorder="1" applyAlignment="1">
      <alignment horizontal="center" vertical="center" readingOrder="2"/>
    </xf>
    <xf numFmtId="0" fontId="7" fillId="8" borderId="7" xfId="0" applyFont="1" applyFill="1" applyBorder="1" applyAlignment="1">
      <alignment horizontal="center" vertical="center" wrapText="1" readingOrder="2"/>
    </xf>
    <xf numFmtId="0" fontId="12" fillId="7" borderId="3" xfId="0" applyFont="1" applyFill="1" applyBorder="1" applyAlignment="1">
      <alignment horizontal="center" vertical="center" wrapText="1" readingOrder="2"/>
    </xf>
    <xf numFmtId="0" fontId="12" fillId="0" borderId="3" xfId="0" applyFont="1" applyBorder="1" applyAlignment="1">
      <alignment horizontal="center" vertical="center" readingOrder="2"/>
    </xf>
    <xf numFmtId="0" fontId="0" fillId="7" borderId="3" xfId="0" applyFill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4" fillId="8" borderId="3" xfId="0" applyFont="1" applyFill="1" applyBorder="1" applyAlignment="1">
      <alignment horizontal="center"/>
    </xf>
    <xf numFmtId="0" fontId="15" fillId="4" borderId="3" xfId="22" applyFont="1" applyBorder="1" applyAlignment="1">
      <alignment horizontal="center" vertical="center" wrapText="1"/>
    </xf>
    <xf numFmtId="0" fontId="0" fillId="4" borderId="3" xfId="0" applyFill="1" applyBorder="1" applyAlignment="1">
      <alignment horizontal="center"/>
    </xf>
    <xf numFmtId="0" fontId="13" fillId="0" borderId="2" xfId="0" applyFont="1" applyBorder="1" applyAlignment="1">
      <alignment horizontal="center" vertical="center" wrapText="1" readingOrder="2"/>
    </xf>
    <xf numFmtId="0" fontId="11" fillId="0" borderId="2" xfId="0" applyFont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 readingOrder="2"/>
    </xf>
    <xf numFmtId="0" fontId="9" fillId="7" borderId="4" xfId="0" applyFont="1" applyFill="1" applyBorder="1" applyAlignment="1">
      <alignment horizontal="center" vertical="center" wrapText="1" readingOrder="2"/>
    </xf>
    <xf numFmtId="0" fontId="0" fillId="4" borderId="2" xfId="0" applyFill="1" applyBorder="1"/>
    <xf numFmtId="0" fontId="0" fillId="0" borderId="0" xfId="0" applyAlignment="1">
      <alignment readingOrder="2"/>
    </xf>
    <xf numFmtId="0" fontId="0" fillId="0" borderId="0" xfId="0" applyAlignment="1">
      <alignment horizontal="center" readingOrder="2"/>
    </xf>
    <xf numFmtId="0" fontId="19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 readingOrder="2"/>
    </xf>
    <xf numFmtId="0" fontId="0" fillId="0" borderId="3" xfId="0" applyBorder="1" applyAlignment="1">
      <alignment horizontal="center"/>
    </xf>
    <xf numFmtId="9" fontId="20" fillId="4" borderId="4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 wrapText="1" readingOrder="2"/>
    </xf>
    <xf numFmtId="0" fontId="0" fillId="0" borderId="3" xfId="0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1" fillId="9" borderId="3" xfId="0" applyFont="1" applyFill="1" applyBorder="1" applyAlignment="1" applyProtection="1">
      <alignment horizontal="center" vertical="center"/>
      <protection locked="0"/>
    </xf>
    <xf numFmtId="0" fontId="0" fillId="9" borderId="3" xfId="0" applyFill="1" applyBorder="1" applyAlignment="1" applyProtection="1">
      <alignment horizontal="center" vertical="center"/>
      <protection locked="0"/>
    </xf>
    <xf numFmtId="0" fontId="11" fillId="10" borderId="3" xfId="0" applyFont="1" applyFill="1" applyBorder="1" applyAlignment="1" applyProtection="1">
      <alignment horizontal="center" vertical="center"/>
      <protection locked="0"/>
    </xf>
    <xf numFmtId="0" fontId="11" fillId="11" borderId="3" xfId="0" applyFont="1" applyFill="1" applyBorder="1" applyAlignment="1" applyProtection="1">
      <alignment horizontal="center" vertical="center"/>
      <protection locked="0"/>
    </xf>
    <xf numFmtId="0" fontId="11" fillId="11" borderId="2" xfId="0" applyFont="1" applyFill="1" applyBorder="1" applyAlignment="1" applyProtection="1">
      <alignment horizontal="center" vertical="center"/>
      <protection locked="0"/>
    </xf>
    <xf numFmtId="0" fontId="11" fillId="9" borderId="2" xfId="0" applyFont="1" applyFill="1" applyBorder="1" applyAlignment="1" applyProtection="1">
      <alignment horizontal="center" vertical="center"/>
      <protection locked="0"/>
    </xf>
    <xf numFmtId="0" fontId="0" fillId="9" borderId="3" xfId="0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 readingOrder="2"/>
    </xf>
    <xf numFmtId="0" fontId="5" fillId="0" borderId="3" xfId="0" applyFont="1" applyBorder="1" applyAlignment="1">
      <alignment horizontal="center"/>
    </xf>
    <xf numFmtId="0" fontId="6" fillId="2" borderId="2" xfId="20" applyFont="1" applyBorder="1" applyAlignment="1">
      <alignment horizontal="center"/>
    </xf>
    <xf numFmtId="0" fontId="9" fillId="0" borderId="3" xfId="0" applyFont="1" applyBorder="1" applyAlignment="1">
      <alignment horizontal="center" vertical="center" wrapText="1" readingOrder="2"/>
    </xf>
    <xf numFmtId="0" fontId="9" fillId="0" borderId="10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readingOrder="2"/>
    </xf>
    <xf numFmtId="0" fontId="9" fillId="6" borderId="3" xfId="0" applyFont="1" applyFill="1" applyBorder="1" applyAlignment="1">
      <alignment horizontal="center" vertical="center" readingOrder="2"/>
    </xf>
    <xf numFmtId="0" fontId="9" fillId="0" borderId="2" xfId="0" applyFont="1" applyBorder="1" applyAlignment="1">
      <alignment horizontal="center" vertical="center" readingOrder="2"/>
    </xf>
    <xf numFmtId="0" fontId="9" fillId="0" borderId="10" xfId="0" applyFont="1" applyBorder="1" applyAlignment="1">
      <alignment horizontal="center" vertical="center" readingOrder="2"/>
    </xf>
    <xf numFmtId="0" fontId="9" fillId="0" borderId="4" xfId="0" applyFont="1" applyBorder="1" applyAlignment="1">
      <alignment horizontal="center" vertical="center" readingOrder="2"/>
    </xf>
    <xf numFmtId="0" fontId="11" fillId="9" borderId="3" xfId="0" applyFont="1" applyFill="1" applyBorder="1" applyAlignment="1" applyProtection="1">
      <alignment horizontal="center" vertical="center"/>
      <protection locked="0"/>
    </xf>
    <xf numFmtId="0" fontId="11" fillId="9" borderId="10" xfId="0" applyFont="1" applyFill="1" applyBorder="1" applyAlignment="1" applyProtection="1">
      <alignment horizontal="center" vertical="center"/>
      <protection locked="0"/>
    </xf>
    <xf numFmtId="0" fontId="11" fillId="9" borderId="4" xfId="0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 readingOrder="2"/>
    </xf>
    <xf numFmtId="0" fontId="12" fillId="0" borderId="10" xfId="0" applyFont="1" applyBorder="1" applyAlignment="1">
      <alignment horizontal="center" vertical="center" wrapText="1" readingOrder="2"/>
    </xf>
    <xf numFmtId="0" fontId="12" fillId="0" borderId="3" xfId="0" applyFont="1" applyBorder="1" applyAlignment="1">
      <alignment horizontal="center" vertical="center" wrapText="1" readingOrder="2"/>
    </xf>
    <xf numFmtId="0" fontId="12" fillId="0" borderId="3" xfId="0" applyFont="1" applyBorder="1" applyAlignment="1">
      <alignment horizontal="center" vertical="center" readingOrder="2"/>
    </xf>
    <xf numFmtId="0" fontId="0" fillId="0" borderId="3" xfId="0" applyBorder="1" applyAlignment="1">
      <alignment horizontal="center" vertical="center" readingOrder="2"/>
    </xf>
    <xf numFmtId="0" fontId="0" fillId="9" borderId="2" xfId="0" applyFill="1" applyBorder="1" applyAlignment="1" applyProtection="1">
      <alignment horizontal="center" vertical="center"/>
      <protection locked="0"/>
    </xf>
    <xf numFmtId="0" fontId="0" fillId="9" borderId="10" xfId="0" applyFill="1" applyBorder="1" applyAlignment="1" applyProtection="1">
      <alignment horizontal="center" vertical="center"/>
      <protection locked="0"/>
    </xf>
    <xf numFmtId="0" fontId="0" fillId="9" borderId="4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wrapText="1" readingOrder="2"/>
    </xf>
    <xf numFmtId="0" fontId="11" fillId="0" borderId="3" xfId="0" applyFont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 readingOrder="2"/>
    </xf>
    <xf numFmtId="0" fontId="0" fillId="9" borderId="3" xfId="0" applyFill="1" applyBorder="1" applyAlignment="1" applyProtection="1">
      <alignment horizontal="center" vertical="center"/>
      <protection locked="0"/>
    </xf>
    <xf numFmtId="0" fontId="0" fillId="7" borderId="3" xfId="0" applyFill="1" applyBorder="1" applyAlignment="1">
      <alignment horizontal="center" vertical="center" wrapText="1"/>
    </xf>
    <xf numFmtId="0" fontId="11" fillId="10" borderId="2" xfId="0" applyFont="1" applyFill="1" applyBorder="1" applyAlignment="1" applyProtection="1">
      <alignment horizontal="center" vertical="center"/>
      <protection locked="0"/>
    </xf>
    <xf numFmtId="0" fontId="11" fillId="10" borderId="10" xfId="0" applyFont="1" applyFill="1" applyBorder="1" applyAlignment="1" applyProtection="1">
      <alignment horizontal="center" vertical="center"/>
      <protection locked="0"/>
    </xf>
    <xf numFmtId="0" fontId="11" fillId="10" borderId="4" xfId="0" applyFont="1" applyFill="1" applyBorder="1" applyAlignment="1" applyProtection="1">
      <alignment horizontal="center" vertical="center"/>
      <protection locked="0"/>
    </xf>
    <xf numFmtId="0" fontId="10" fillId="0" borderId="3" xfId="0" applyFont="1" applyBorder="1" applyAlignment="1">
      <alignment horizontal="center" vertical="center" wrapText="1" readingOrder="2"/>
    </xf>
    <xf numFmtId="0" fontId="11" fillId="7" borderId="3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 applyProtection="1">
      <alignment horizontal="center" vertical="center"/>
      <protection locked="0"/>
    </xf>
    <xf numFmtId="0" fontId="11" fillId="7" borderId="3" xfId="0" applyFont="1" applyFill="1" applyBorder="1" applyAlignment="1">
      <alignment horizontal="center" vertical="center" readingOrder="2"/>
    </xf>
    <xf numFmtId="0" fontId="11" fillId="0" borderId="8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6" fillId="2" borderId="0" xfId="20" applyFont="1" applyAlignment="1">
      <alignment horizontal="center"/>
    </xf>
    <xf numFmtId="0" fontId="9" fillId="6" borderId="4" xfId="0" applyFont="1" applyFill="1" applyBorder="1" applyAlignment="1">
      <alignment horizontal="center" vertical="center" readingOrder="2"/>
    </xf>
    <xf numFmtId="0" fontId="11" fillId="0" borderId="4" xfId="0" applyFont="1" applyBorder="1" applyAlignment="1">
      <alignment horizontal="center" vertical="center" readingOrder="2"/>
    </xf>
    <xf numFmtId="0" fontId="18" fillId="4" borderId="3" xfId="22" applyFont="1" applyBorder="1" applyAlignment="1">
      <alignment horizontal="center" vertical="center" readingOrder="2"/>
    </xf>
    <xf numFmtId="0" fontId="9" fillId="7" borderId="2" xfId="0" applyFont="1" applyFill="1" applyBorder="1" applyAlignment="1">
      <alignment horizontal="center" vertical="center" wrapText="1" readingOrder="2"/>
    </xf>
    <xf numFmtId="0" fontId="9" fillId="7" borderId="4" xfId="0" applyFont="1" applyFill="1" applyBorder="1" applyAlignment="1">
      <alignment horizontal="center" vertical="center" wrapText="1" readingOrder="2"/>
    </xf>
    <xf numFmtId="0" fontId="11" fillId="7" borderId="2" xfId="0" applyFont="1" applyFill="1" applyBorder="1" applyAlignment="1">
      <alignment horizontal="center" vertical="center" readingOrder="2"/>
    </xf>
    <xf numFmtId="0" fontId="11" fillId="7" borderId="4" xfId="0" applyFont="1" applyFill="1" applyBorder="1" applyAlignment="1">
      <alignment horizontal="center" vertical="center" readingOrder="2"/>
    </xf>
    <xf numFmtId="0" fontId="11" fillId="11" borderId="2" xfId="0" applyFont="1" applyFill="1" applyBorder="1" applyAlignment="1" applyProtection="1">
      <alignment horizontal="center" vertical="center"/>
      <protection locked="0"/>
    </xf>
    <xf numFmtId="0" fontId="11" fillId="11" borderId="4" xfId="0" applyFont="1" applyFill="1" applyBorder="1" applyAlignment="1" applyProtection="1">
      <alignment horizontal="center" vertical="center"/>
      <protection locked="0"/>
    </xf>
    <xf numFmtId="0" fontId="11" fillId="7" borderId="2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 wrapText="1"/>
    </xf>
    <xf numFmtId="3" fontId="0" fillId="0" borderId="3" xfId="0" applyNumberFormat="1" applyBorder="1" applyAlignment="1" quotePrefix="1">
      <alignment horizontal="center" vertical="center" wrapText="1"/>
    </xf>
    <xf numFmtId="3" fontId="17" fillId="0" borderId="3" xfId="0" applyNumberFormat="1" applyFont="1" applyBorder="1" applyAlignment="1">
      <alignment horizontal="center" vertical="center" readingOrder="1"/>
    </xf>
    <xf numFmtId="3" fontId="17" fillId="0" borderId="3" xfId="0" applyNumberFormat="1" applyFont="1" applyBorder="1" applyAlignment="1">
      <alignment horizontal="center" vertical="center" wrapText="1" readingOrder="2"/>
    </xf>
    <xf numFmtId="3" fontId="0" fillId="0" borderId="3" xfId="0" applyNumberFormat="1" applyBorder="1" applyAlignment="1">
      <alignment horizontal="center" readingOrder="2"/>
    </xf>
    <xf numFmtId="0" fontId="11" fillId="0" borderId="0" xfId="21" applyFont="1" applyFill="1" applyAlignment="1">
      <alignment wrapText="1"/>
    </xf>
    <xf numFmtId="9" fontId="0" fillId="0" borderId="0" xfId="15" applyFont="1"/>
    <xf numFmtId="0" fontId="22" fillId="5" borderId="0" xfId="23" applyFont="1" applyAlignment="1">
      <alignment horizontal="left"/>
    </xf>
    <xf numFmtId="0" fontId="22" fillId="5" borderId="0" xfId="23" applyFont="1" applyAlignment="1">
      <alignment horizontal="center"/>
    </xf>
    <xf numFmtId="0" fontId="0" fillId="5" borderId="8" xfId="23" applyBorder="1" applyAlignment="1">
      <alignment horizontal="center" vertical="center"/>
    </xf>
    <xf numFmtId="3" fontId="0" fillId="5" borderId="2" xfId="23" applyNumberFormat="1" applyBorder="1" applyAlignment="1">
      <alignment horizontal="center" readingOrder="2"/>
    </xf>
  </cellXfs>
  <cellStyles count="10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Good" xfId="20" builtinId="26"/>
    <cellStyle name="Bad" xfId="21" builtinId="27"/>
    <cellStyle name="Note" xfId="22" builtinId="10"/>
    <cellStyle name="60% - Accent1" xfId="23" builtinId="32"/>
  </cellStyles>
  <dxfs count="13">
    <dxf>
      <numFmt numFmtId="177" formatCode="#,##0"/>
      <alignment horizontal="center" vertical="bottom" textRotation="0" wrapText="0" shrinkToFit="0" readingOrder="2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ill>
        <patternFill patternType="solid"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ill>
        <patternFill patternType="solid">
          <bgColor rgb="FFFFFFCC"/>
        </patternFill>
      </fill>
      <alignment horizontal="center" vertical="bottom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u val="none"/>
        <strike val="0"/>
        <sz val="11"/>
        <name val="Arial"/>
        <family val="2"/>
        <color rgb="FFFF0000"/>
      </font>
      <numFmt numFmtId="178" formatCode="0%"/>
      <fill>
        <patternFill patternType="solid">
          <bgColor rgb="FFFFFFCC"/>
        </patternFill>
      </fill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/>
        <bottom style="thin">
          <color auto="1"/>
        </bottom>
      </border>
    </dxf>
    <dxf>
      <numFmt numFmtId="177" formatCode="#,##0"/>
      <alignment horizontal="center" vertical="bottom" textRotation="0" wrapText="0" shrinkToFit="0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7" formatCode="#,##0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general" vertical="bottom" textRotation="0" wrapText="1" shrinkToFit="0" readingOrder="0"/>
    </dxf>
    <dxf>
      <alignment horizontal="center" vertical="bottom" textRotation="0" wrapText="0" shrinkToFit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 tint="-0.1499"/>
        </patternFill>
      </fill>
      <alignment horizontal="center" textRotation="0" shrinkToFit="0"/>
      <border>
        <left/>
        <right style="thin">
          <color auto="1"/>
        </right>
        <top style="thin">
          <color auto="1"/>
        </top>
        <bottom style="thin">
          <color auto="1"/>
        </bottom>
      </border>
      <protection hidden="1" locked="0"/>
    </dxf>
    <dxf>
      <border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border>
        <top style="thin">
          <color rgb="FF4472C4"/>
        </top>
        <bottom style="thin">
          <color rgb="FF4472C4"/>
        </bottom>
      </border>
    </dxf>
    <dxf>
      <border>
        <bottom style="thin">
          <color rgb="FF4472C4"/>
        </bottom>
      </border>
    </dxf>
    <dxf>
      <alignment horizontal="center" vertical="center" textRotation="0" shrinkToFit="0" readingOrder="0"/>
      <border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calcChain" Target="calcChain.xml" /><Relationship Id="rId3" Type="http://schemas.openxmlformats.org/officeDocument/2006/relationships/worksheet" Target="worksheets/sheet1.xml" /></Relationships>
</file>

<file path=xl/tables/table1.xml><?xml version="1.0" encoding="utf-8"?>
<table xmlns="http://schemas.openxmlformats.org/spreadsheetml/2006/main" id="1" name="טבלה44" displayName="טבלה44" ref="B86:E91" totalsRowCount="1" headerRowDxfId="12" totalsRowDxfId="9" tableBorderDxfId="10" headerRowBorderDxfId="11">
  <tableColumns count="4">
    <tableColumn id="7" name="כמות לצורך שקלול בלבד" dataDxfId="5" totalsRowDxfId="3"/>
    <tableColumn id="3" name="הצעת מחיר ליחידה לא כולל מע&quot;מ" dataDxfId="8" totalsRowDxfId="2"/>
    <tableColumn id="4" name="הצעת מחיר ליחידה כולל מע&quot;מ" dataDxfId="7" totalsRowLabel="סה&quot;כ" totalsRowDxfId="1">
      <calculatedColumnFormula>טבלה44[[#This Row],[הצעת מחיר ליחידה לא כולל מע"מ]]*$L$1</calculatedColumnFormula>
    </tableColumn>
    <tableColumn id="8" name="סה&quot;כ משוקלל כולל מע&quot;מ" totalsRowFunction="sum" dataDxfId="4" totalsRowDxfId="0">
      <calculatedColumnFormula>טבלה44[[#This Row],[הצעת מחיר ליחידה כולל מע"מ]]*טבלה44[[#This Row],[כמות לצורך שקלול בלבד]]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טבלה2" displayName="טבלה2" ref="J87:K92" totalsRowShown="0">
  <autoFilter ref="J87:K92"/>
  <tableColumns count="2">
    <tableColumn id="1" name="סוג רכב" dataDxfId="6"/>
    <tableColumn id="2" name="ממוצע לתחנה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table" Target="../tables/table1.xml" /><Relationship Id="rId2" Type="http://schemas.openxmlformats.org/officeDocument/2006/relationships/table" Target="../tables/table2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6"/>
  <sheetViews>
    <sheetView rightToLeft="1" tabSelected="1" zoomScale="80" zoomScaleNormal="80" workbookViewId="0" topLeftCell="C1">
      <pane ySplit="4" topLeftCell="A85" activePane="bottomLeft" state="frozen"/>
      <selection pane="topLeft" activeCell="C1" sqref="C1"/>
      <selection pane="bottomLeft" activeCell="C88" sqref="C88"/>
    </sheetView>
  </sheetViews>
  <sheetFormatPr defaultRowHeight="14"/>
  <cols>
    <col min="1" max="1" width="25.25" customWidth="1"/>
    <col min="2" max="2" width="37.875" customWidth="1"/>
    <col min="3" max="3" width="28.125" bestFit="1" customWidth="1"/>
    <col min="4" max="4" width="19" bestFit="1" customWidth="1"/>
    <col min="5" max="5" width="24.625" style="9" bestFit="1" customWidth="1"/>
    <col min="6" max="6" width="24.25" bestFit="1" customWidth="1"/>
    <col min="7" max="7" width="21.75" bestFit="1" customWidth="1"/>
    <col min="8" max="8" width="10.875" style="50" customWidth="1"/>
    <col min="9" max="9" width="11" style="50" customWidth="1"/>
    <col min="10" max="10" width="10.875" style="50" customWidth="1"/>
    <col min="11" max="11" width="14.25" bestFit="1" customWidth="1"/>
  </cols>
  <sheetData>
    <row r="1" spans="1:12" ht="14.25" customHeight="1">
      <c r="A1" s="64" t="s">
        <v>191</v>
      </c>
      <c r="B1" s="64"/>
      <c r="C1" s="64"/>
      <c r="D1" s="64"/>
      <c r="E1" s="64"/>
      <c r="F1" s="64"/>
      <c r="G1" s="64"/>
      <c r="L1">
        <v>1.1699999999999999</v>
      </c>
    </row>
    <row r="2" spans="1:7" ht="14.25" customHeight="1">
      <c r="A2" s="64"/>
      <c r="B2" s="64"/>
      <c r="C2" s="64"/>
      <c r="D2" s="64"/>
      <c r="E2" s="64"/>
      <c r="F2" s="64"/>
      <c r="G2" s="64"/>
    </row>
    <row r="3" spans="1:7" ht="18.5" thickBot="1">
      <c r="A3" s="65" t="s">
        <v>0</v>
      </c>
      <c r="B3" s="65"/>
      <c r="C3" s="65"/>
      <c r="D3" s="65"/>
      <c r="E3" s="65"/>
      <c r="F3" s="65"/>
      <c r="G3" s="65"/>
    </row>
    <row r="4" spans="1:10" ht="46.5">
      <c r="A4" s="25" t="s">
        <v>1</v>
      </c>
      <c r="B4" s="26" t="s">
        <v>2</v>
      </c>
      <c r="C4" s="26" t="s">
        <v>3</v>
      </c>
      <c r="D4" s="27" t="s">
        <v>203</v>
      </c>
      <c r="E4" s="27" t="s">
        <v>4</v>
      </c>
      <c r="F4" s="27" t="s">
        <v>5</v>
      </c>
      <c r="G4" s="27" t="s">
        <v>6</v>
      </c>
      <c r="H4" s="46" t="s">
        <v>206</v>
      </c>
      <c r="I4" s="46" t="s">
        <v>207</v>
      </c>
      <c r="J4" s="46" t="s">
        <v>208</v>
      </c>
    </row>
    <row r="5" spans="1:10" ht="31">
      <c r="A5" s="66" t="s">
        <v>21</v>
      </c>
      <c r="B5" s="5" t="s">
        <v>22</v>
      </c>
      <c r="C5" s="5" t="s">
        <v>23</v>
      </c>
      <c r="D5" s="69" t="s">
        <v>10</v>
      </c>
      <c r="E5" s="63" t="s">
        <v>36</v>
      </c>
      <c r="F5" s="74">
        <v>0</v>
      </c>
      <c r="G5" s="77">
        <f>F5*1.17</f>
        <v>0</v>
      </c>
      <c r="H5" s="59">
        <v>3</v>
      </c>
      <c r="I5" s="59">
        <f>F5/H5</f>
        <v>0</v>
      </c>
      <c r="J5" s="59">
        <f>G5/H5</f>
        <v>0</v>
      </c>
    </row>
    <row r="6" spans="1:10" ht="15.5">
      <c r="A6" s="67"/>
      <c r="B6" s="5" t="s">
        <v>7</v>
      </c>
      <c r="C6" s="5" t="s">
        <v>24</v>
      </c>
      <c r="D6" s="70"/>
      <c r="E6" s="63"/>
      <c r="F6" s="74"/>
      <c r="G6" s="78"/>
      <c r="H6" s="60"/>
      <c r="I6" s="60"/>
      <c r="J6" s="60"/>
    </row>
    <row r="7" spans="1:10" ht="15.5">
      <c r="A7" s="67"/>
      <c r="B7" s="5" t="s">
        <v>25</v>
      </c>
      <c r="C7" s="5" t="s">
        <v>26</v>
      </c>
      <c r="D7" s="70"/>
      <c r="E7" s="63"/>
      <c r="F7" s="74"/>
      <c r="G7" s="79"/>
      <c r="H7" s="61"/>
      <c r="I7" s="61"/>
      <c r="J7" s="61"/>
    </row>
    <row r="8" spans="1:10" ht="46.5">
      <c r="A8" s="67"/>
      <c r="B8" s="5" t="s">
        <v>27</v>
      </c>
      <c r="C8" s="5" t="s">
        <v>28</v>
      </c>
      <c r="D8" s="71" t="s">
        <v>29</v>
      </c>
      <c r="E8" s="63" t="s">
        <v>204</v>
      </c>
      <c r="F8" s="75">
        <v>0</v>
      </c>
      <c r="G8" s="77">
        <f>F8*1.17</f>
        <v>0</v>
      </c>
      <c r="H8" s="59">
        <v>4</v>
      </c>
      <c r="I8" s="59">
        <f>F8/H8</f>
        <v>0</v>
      </c>
      <c r="J8" s="59">
        <f>G8/H8</f>
        <v>0</v>
      </c>
    </row>
    <row r="9" spans="1:10" ht="15.5">
      <c r="A9" s="66"/>
      <c r="B9" s="5" t="s">
        <v>30</v>
      </c>
      <c r="C9" s="5" t="s">
        <v>31</v>
      </c>
      <c r="D9" s="72"/>
      <c r="E9" s="63"/>
      <c r="F9" s="75"/>
      <c r="G9" s="78"/>
      <c r="H9" s="60"/>
      <c r="I9" s="60"/>
      <c r="J9" s="60"/>
    </row>
    <row r="10" spans="1:10" ht="31">
      <c r="A10" s="66"/>
      <c r="B10" s="5" t="s">
        <v>20</v>
      </c>
      <c r="C10" s="5" t="s">
        <v>32</v>
      </c>
      <c r="D10" s="72"/>
      <c r="E10" s="63"/>
      <c r="F10" s="75"/>
      <c r="G10" s="78"/>
      <c r="H10" s="60"/>
      <c r="I10" s="60"/>
      <c r="J10" s="60"/>
    </row>
    <row r="11" spans="1:10" ht="15.5">
      <c r="A11" s="68"/>
      <c r="B11" s="5" t="s">
        <v>33</v>
      </c>
      <c r="C11" s="5" t="s">
        <v>34</v>
      </c>
      <c r="D11" s="73"/>
      <c r="E11" s="63"/>
      <c r="F11" s="76"/>
      <c r="G11" s="79"/>
      <c r="H11" s="61"/>
      <c r="I11" s="61"/>
      <c r="J11" s="61"/>
    </row>
    <row r="12" spans="1:10" ht="15.5">
      <c r="A12" s="80" t="s">
        <v>193</v>
      </c>
      <c r="B12" s="66" t="s">
        <v>7</v>
      </c>
      <c r="C12" s="66" t="s">
        <v>35</v>
      </c>
      <c r="D12" s="3" t="s">
        <v>19</v>
      </c>
      <c r="E12" s="6" t="s">
        <v>36</v>
      </c>
      <c r="F12" s="52">
        <v>0</v>
      </c>
      <c r="G12" s="14">
        <f>F12*1.17</f>
        <v>0</v>
      </c>
      <c r="H12" s="47">
        <v>1</v>
      </c>
      <c r="I12" s="47">
        <f>F12/H12</f>
        <v>0</v>
      </c>
      <c r="J12" s="47">
        <f>G12/H12</f>
        <v>0</v>
      </c>
    </row>
    <row r="13" spans="1:10" ht="15.5">
      <c r="A13" s="81"/>
      <c r="B13" s="66"/>
      <c r="C13" s="66"/>
      <c r="D13" s="3" t="s">
        <v>12</v>
      </c>
      <c r="E13" s="6" t="s">
        <v>15</v>
      </c>
      <c r="F13" s="52">
        <v>0</v>
      </c>
      <c r="G13" s="14">
        <f t="shared" si="0" ref="G13:G14">F13*1.17</f>
        <v>0</v>
      </c>
      <c r="H13" s="47">
        <v>1</v>
      </c>
      <c r="I13" s="47">
        <f>F13/H13</f>
        <v>0</v>
      </c>
      <c r="J13" s="47">
        <f>G13/H13</f>
        <v>0</v>
      </c>
    </row>
    <row r="14" spans="1:10" ht="15.5">
      <c r="A14" s="82"/>
      <c r="B14" s="17" t="s">
        <v>37</v>
      </c>
      <c r="C14" s="21" t="s">
        <v>38</v>
      </c>
      <c r="D14" s="29" t="s">
        <v>39</v>
      </c>
      <c r="E14" s="19" t="s">
        <v>36</v>
      </c>
      <c r="F14" s="53">
        <v>0</v>
      </c>
      <c r="G14" s="14">
        <f t="shared" si="0"/>
        <v>0</v>
      </c>
      <c r="H14" s="47">
        <v>1</v>
      </c>
      <c r="I14" s="47">
        <f>F14/H14</f>
        <v>0</v>
      </c>
      <c r="J14" s="47">
        <f>G14/H14</f>
        <v>0</v>
      </c>
    </row>
    <row r="15" spans="1:10" ht="15.5">
      <c r="A15" s="83" t="s">
        <v>194</v>
      </c>
      <c r="B15" s="5" t="s">
        <v>40</v>
      </c>
      <c r="C15" s="21" t="s">
        <v>41</v>
      </c>
      <c r="D15" s="71" t="s">
        <v>16</v>
      </c>
      <c r="E15" s="84" t="s">
        <v>36</v>
      </c>
      <c r="F15" s="85">
        <v>0</v>
      </c>
      <c r="G15" s="88">
        <f>F15*1.17</f>
        <v>0</v>
      </c>
      <c r="H15" s="59">
        <v>8</v>
      </c>
      <c r="I15" s="59">
        <f>F15/H15</f>
        <v>0</v>
      </c>
      <c r="J15" s="59">
        <f>G15/H15</f>
        <v>0</v>
      </c>
    </row>
    <row r="16" spans="1:10" ht="15.5">
      <c r="A16" s="83"/>
      <c r="B16" s="5" t="s">
        <v>42</v>
      </c>
      <c r="C16" s="21" t="s">
        <v>43</v>
      </c>
      <c r="D16" s="72"/>
      <c r="E16" s="84"/>
      <c r="F16" s="86"/>
      <c r="G16" s="89"/>
      <c r="H16" s="60"/>
      <c r="I16" s="60"/>
      <c r="J16" s="60"/>
    </row>
    <row r="17" spans="1:10" ht="31">
      <c r="A17" s="83"/>
      <c r="B17" s="5" t="s">
        <v>44</v>
      </c>
      <c r="C17" s="21" t="s">
        <v>45</v>
      </c>
      <c r="D17" s="72"/>
      <c r="E17" s="84"/>
      <c r="F17" s="86"/>
      <c r="G17" s="89"/>
      <c r="H17" s="60"/>
      <c r="I17" s="60"/>
      <c r="J17" s="60"/>
    </row>
    <row r="18" spans="1:10" ht="15.5">
      <c r="A18" s="83"/>
      <c r="B18" s="5" t="s">
        <v>46</v>
      </c>
      <c r="C18" s="21" t="s">
        <v>47</v>
      </c>
      <c r="D18" s="72"/>
      <c r="E18" s="84"/>
      <c r="F18" s="86"/>
      <c r="G18" s="89"/>
      <c r="H18" s="60"/>
      <c r="I18" s="60"/>
      <c r="J18" s="60"/>
    </row>
    <row r="19" spans="1:10" ht="15.5">
      <c r="A19" s="83"/>
      <c r="B19" s="5" t="s">
        <v>48</v>
      </c>
      <c r="C19" s="21" t="s">
        <v>49</v>
      </c>
      <c r="D19" s="72"/>
      <c r="E19" s="84"/>
      <c r="F19" s="86"/>
      <c r="G19" s="89"/>
      <c r="H19" s="60"/>
      <c r="I19" s="60"/>
      <c r="J19" s="60"/>
    </row>
    <row r="20" spans="1:10" ht="15.5">
      <c r="A20" s="83"/>
      <c r="B20" s="5" t="s">
        <v>8</v>
      </c>
      <c r="C20" s="21" t="s">
        <v>50</v>
      </c>
      <c r="D20" s="72"/>
      <c r="E20" s="84"/>
      <c r="F20" s="86"/>
      <c r="G20" s="89"/>
      <c r="H20" s="60"/>
      <c r="I20" s="60"/>
      <c r="J20" s="60"/>
    </row>
    <row r="21" spans="1:10" ht="15.5">
      <c r="A21" s="83"/>
      <c r="B21" s="5" t="s">
        <v>51</v>
      </c>
      <c r="C21" s="21" t="s">
        <v>52</v>
      </c>
      <c r="D21" s="72"/>
      <c r="E21" s="84"/>
      <c r="F21" s="86"/>
      <c r="G21" s="89"/>
      <c r="H21" s="60"/>
      <c r="I21" s="60"/>
      <c r="J21" s="60"/>
    </row>
    <row r="22" spans="1:10" ht="15.5">
      <c r="A22" s="83"/>
      <c r="B22" s="5" t="s">
        <v>53</v>
      </c>
      <c r="C22" s="21" t="s">
        <v>54</v>
      </c>
      <c r="D22" s="73"/>
      <c r="E22" s="84"/>
      <c r="F22" s="87"/>
      <c r="G22" s="90"/>
      <c r="H22" s="61"/>
      <c r="I22" s="61"/>
      <c r="J22" s="61"/>
    </row>
    <row r="23" spans="1:10" ht="15.5">
      <c r="A23" s="91" t="s">
        <v>55</v>
      </c>
      <c r="B23" s="17" t="s">
        <v>56</v>
      </c>
      <c r="C23" s="17" t="s">
        <v>57</v>
      </c>
      <c r="D23" s="3" t="s">
        <v>39</v>
      </c>
      <c r="E23" s="16" t="s">
        <v>205</v>
      </c>
      <c r="F23" s="85">
        <v>0</v>
      </c>
      <c r="G23" s="77">
        <f>F23*1.17</f>
        <v>0</v>
      </c>
      <c r="H23" s="59">
        <v>2</v>
      </c>
      <c r="I23" s="59">
        <f>F23/H23</f>
        <v>0</v>
      </c>
      <c r="J23" s="59">
        <f>G23/H23</f>
        <v>0</v>
      </c>
    </row>
    <row r="24" spans="1:10" ht="15.5">
      <c r="A24" s="91"/>
      <c r="B24" s="17" t="s">
        <v>7</v>
      </c>
      <c r="C24" s="17" t="s">
        <v>57</v>
      </c>
      <c r="D24" s="15" t="s">
        <v>29</v>
      </c>
      <c r="E24" s="16" t="s">
        <v>205</v>
      </c>
      <c r="F24" s="87"/>
      <c r="G24" s="79"/>
      <c r="H24" s="61"/>
      <c r="I24" s="61"/>
      <c r="J24" s="61"/>
    </row>
    <row r="25" spans="1:10" ht="15.5">
      <c r="A25" s="82" t="s">
        <v>195</v>
      </c>
      <c r="B25" s="5" t="s">
        <v>58</v>
      </c>
      <c r="C25" s="21" t="s">
        <v>59</v>
      </c>
      <c r="D25" s="29" t="s">
        <v>29</v>
      </c>
      <c r="E25" s="16" t="s">
        <v>205</v>
      </c>
      <c r="F25" s="85">
        <v>0</v>
      </c>
      <c r="G25" s="77">
        <f>F25*1.17</f>
        <v>0</v>
      </c>
      <c r="H25" s="59">
        <v>2</v>
      </c>
      <c r="I25" s="59">
        <f>F25/H25</f>
        <v>0</v>
      </c>
      <c r="J25" s="59">
        <f>G25/H25</f>
        <v>0</v>
      </c>
    </row>
    <row r="26" spans="1:10" ht="15.5">
      <c r="A26" s="82"/>
      <c r="B26" s="5" t="s">
        <v>56</v>
      </c>
      <c r="C26" s="21" t="s">
        <v>60</v>
      </c>
      <c r="D26" s="29" t="s">
        <v>39</v>
      </c>
      <c r="E26" s="16" t="s">
        <v>205</v>
      </c>
      <c r="F26" s="87"/>
      <c r="G26" s="79"/>
      <c r="H26" s="61"/>
      <c r="I26" s="61"/>
      <c r="J26" s="61"/>
    </row>
    <row r="27" spans="1:10" ht="15.5">
      <c r="A27" s="66" t="s">
        <v>61</v>
      </c>
      <c r="B27" s="5" t="s">
        <v>62</v>
      </c>
      <c r="C27" s="17" t="s">
        <v>63</v>
      </c>
      <c r="D27" s="69" t="s">
        <v>11</v>
      </c>
      <c r="E27" s="63" t="s">
        <v>64</v>
      </c>
      <c r="F27" s="74">
        <v>0</v>
      </c>
      <c r="G27" s="92">
        <f>F27*1.17</f>
        <v>0</v>
      </c>
      <c r="H27" s="59">
        <v>3</v>
      </c>
      <c r="I27" s="59">
        <f>F27/H27</f>
        <v>0</v>
      </c>
      <c r="J27" s="59">
        <f>G27/H27</f>
        <v>0</v>
      </c>
    </row>
    <row r="28" spans="1:10" ht="15.5">
      <c r="A28" s="66"/>
      <c r="B28" s="5" t="s">
        <v>65</v>
      </c>
      <c r="C28" s="17" t="s">
        <v>66</v>
      </c>
      <c r="D28" s="69"/>
      <c r="E28" s="63"/>
      <c r="F28" s="74"/>
      <c r="G28" s="92">
        <f>F28*$L$1</f>
        <v>0</v>
      </c>
      <c r="H28" s="60"/>
      <c r="I28" s="60"/>
      <c r="J28" s="60"/>
    </row>
    <row r="29" spans="1:10" ht="15.5">
      <c r="A29" s="66"/>
      <c r="B29" s="5" t="s">
        <v>67</v>
      </c>
      <c r="C29" s="17" t="s">
        <v>68</v>
      </c>
      <c r="D29" s="69"/>
      <c r="E29" s="63"/>
      <c r="F29" s="74"/>
      <c r="G29" s="92">
        <f>F29*$L$1</f>
        <v>0</v>
      </c>
      <c r="H29" s="61"/>
      <c r="I29" s="61"/>
      <c r="J29" s="61"/>
    </row>
    <row r="30" spans="1:10" ht="31">
      <c r="A30" s="93" t="s">
        <v>196</v>
      </c>
      <c r="B30" s="17" t="s">
        <v>22</v>
      </c>
      <c r="C30" s="28" t="s">
        <v>23</v>
      </c>
      <c r="D30" s="29" t="s">
        <v>39</v>
      </c>
      <c r="E30" s="30" t="s">
        <v>15</v>
      </c>
      <c r="F30" s="94">
        <v>0</v>
      </c>
      <c r="G30" s="95">
        <f>F30*1.17</f>
        <v>0</v>
      </c>
      <c r="H30" s="59">
        <v>2</v>
      </c>
      <c r="I30" s="59">
        <f>F30/H30</f>
        <v>0</v>
      </c>
      <c r="J30" s="59">
        <f>G30/H30</f>
        <v>0</v>
      </c>
    </row>
    <row r="31" spans="1:10" ht="15.5">
      <c r="A31" s="93"/>
      <c r="B31" s="17" t="s">
        <v>7</v>
      </c>
      <c r="C31" s="28" t="s">
        <v>24</v>
      </c>
      <c r="D31" s="29" t="s">
        <v>14</v>
      </c>
      <c r="E31" s="30" t="s">
        <v>15</v>
      </c>
      <c r="F31" s="94"/>
      <c r="G31" s="95"/>
      <c r="H31" s="61"/>
      <c r="I31" s="61"/>
      <c r="J31" s="61"/>
    </row>
    <row r="32" spans="1:10" ht="15.5">
      <c r="A32" s="66" t="s">
        <v>197</v>
      </c>
      <c r="B32" s="5" t="s">
        <v>62</v>
      </c>
      <c r="C32" s="5" t="s">
        <v>69</v>
      </c>
      <c r="D32" s="69" t="s">
        <v>10</v>
      </c>
      <c r="E32" s="63" t="s">
        <v>15</v>
      </c>
      <c r="F32" s="96">
        <v>0</v>
      </c>
      <c r="G32" s="77">
        <f>F32*L1</f>
        <v>0</v>
      </c>
      <c r="H32" s="59">
        <v>3</v>
      </c>
      <c r="I32" s="59">
        <f>F32/H32</f>
        <v>0</v>
      </c>
      <c r="J32" s="59">
        <f>G32/H32</f>
        <v>0</v>
      </c>
    </row>
    <row r="33" spans="1:10" ht="15.5">
      <c r="A33" s="66"/>
      <c r="B33" s="5" t="s">
        <v>9</v>
      </c>
      <c r="C33" s="5" t="s">
        <v>70</v>
      </c>
      <c r="D33" s="69"/>
      <c r="E33" s="63"/>
      <c r="F33" s="97"/>
      <c r="G33" s="78"/>
      <c r="H33" s="60"/>
      <c r="I33" s="60"/>
      <c r="J33" s="60"/>
    </row>
    <row r="34" spans="1:10" ht="15.5">
      <c r="A34" s="66"/>
      <c r="B34" s="5" t="s">
        <v>7</v>
      </c>
      <c r="C34" s="5" t="s">
        <v>71</v>
      </c>
      <c r="D34" s="70"/>
      <c r="E34" s="63"/>
      <c r="F34" s="98"/>
      <c r="G34" s="79"/>
      <c r="H34" s="61"/>
      <c r="I34" s="61"/>
      <c r="J34" s="61"/>
    </row>
    <row r="35" spans="1:10" ht="15.5">
      <c r="A35" s="5" t="s">
        <v>72</v>
      </c>
      <c r="B35" s="5" t="s">
        <v>73</v>
      </c>
      <c r="C35" s="5" t="s">
        <v>74</v>
      </c>
      <c r="D35" s="3" t="s">
        <v>10</v>
      </c>
      <c r="E35" s="6" t="s">
        <v>13</v>
      </c>
      <c r="F35" s="54">
        <v>0</v>
      </c>
      <c r="G35" s="14">
        <f>F35*L1</f>
        <v>0</v>
      </c>
      <c r="H35" s="47">
        <v>1</v>
      </c>
      <c r="I35" s="47">
        <f>F35/H35</f>
        <v>0</v>
      </c>
      <c r="J35" s="47">
        <f>G35/H35</f>
        <v>0</v>
      </c>
    </row>
    <row r="36" spans="1:10" ht="15.5">
      <c r="A36" s="66" t="s">
        <v>75</v>
      </c>
      <c r="B36" s="5" t="s">
        <v>76</v>
      </c>
      <c r="C36" s="5" t="s">
        <v>74</v>
      </c>
      <c r="D36" s="69" t="s">
        <v>11</v>
      </c>
      <c r="E36" s="63" t="s">
        <v>13</v>
      </c>
      <c r="F36" s="74">
        <v>0</v>
      </c>
      <c r="G36" s="92">
        <f>F36*L1</f>
        <v>0</v>
      </c>
      <c r="H36" s="59">
        <v>2</v>
      </c>
      <c r="I36" s="59">
        <f>F36/H36</f>
        <v>0</v>
      </c>
      <c r="J36" s="59">
        <f>G36/H36</f>
        <v>0</v>
      </c>
    </row>
    <row r="37" spans="1:10" ht="15.5">
      <c r="A37" s="66"/>
      <c r="B37" s="5" t="s">
        <v>77</v>
      </c>
      <c r="C37" s="5" t="s">
        <v>78</v>
      </c>
      <c r="D37" s="70"/>
      <c r="E37" s="63"/>
      <c r="F37" s="74"/>
      <c r="G37" s="92"/>
      <c r="H37" s="61"/>
      <c r="I37" s="61"/>
      <c r="J37" s="61"/>
    </row>
    <row r="38" spans="1:10" ht="15.5">
      <c r="A38" s="66" t="s">
        <v>198</v>
      </c>
      <c r="B38" s="5" t="s">
        <v>79</v>
      </c>
      <c r="C38" s="5" t="s">
        <v>80</v>
      </c>
      <c r="D38" s="3" t="s">
        <v>17</v>
      </c>
      <c r="E38" s="18" t="s">
        <v>13</v>
      </c>
      <c r="F38" s="74">
        <v>0</v>
      </c>
      <c r="G38" s="92">
        <f>F38*L1</f>
        <v>0</v>
      </c>
      <c r="H38" s="59">
        <v>3</v>
      </c>
      <c r="I38" s="59">
        <f>F38/H38</f>
        <v>0</v>
      </c>
      <c r="J38" s="59">
        <f>G38/H38</f>
        <v>0</v>
      </c>
    </row>
    <row r="39" spans="1:10" ht="15.5">
      <c r="A39" s="66"/>
      <c r="B39" s="5" t="s">
        <v>81</v>
      </c>
      <c r="C39" s="5" t="s">
        <v>82</v>
      </c>
      <c r="D39" s="69" t="s">
        <v>83</v>
      </c>
      <c r="E39" s="99" t="s">
        <v>15</v>
      </c>
      <c r="F39" s="74"/>
      <c r="G39" s="92"/>
      <c r="H39" s="60"/>
      <c r="I39" s="60"/>
      <c r="J39" s="60"/>
    </row>
    <row r="40" spans="1:10" ht="15.5">
      <c r="A40" s="66"/>
      <c r="B40" s="5" t="s">
        <v>84</v>
      </c>
      <c r="C40" s="5" t="s">
        <v>85</v>
      </c>
      <c r="D40" s="69"/>
      <c r="E40" s="99"/>
      <c r="F40" s="74"/>
      <c r="G40" s="92"/>
      <c r="H40" s="61"/>
      <c r="I40" s="61"/>
      <c r="J40" s="61"/>
    </row>
    <row r="41" spans="1:10" ht="15.5">
      <c r="A41" s="66" t="s">
        <v>86</v>
      </c>
      <c r="B41" s="5" t="s">
        <v>87</v>
      </c>
      <c r="C41" s="5" t="s">
        <v>88</v>
      </c>
      <c r="D41" s="69" t="s">
        <v>11</v>
      </c>
      <c r="E41" s="63" t="s">
        <v>64</v>
      </c>
      <c r="F41" s="74">
        <v>0</v>
      </c>
      <c r="G41" s="92">
        <f>F41*L1</f>
        <v>0</v>
      </c>
      <c r="H41" s="59">
        <v>3</v>
      </c>
      <c r="I41" s="59">
        <f>F41/H41</f>
        <v>0</v>
      </c>
      <c r="J41" s="59">
        <f>G41/H41</f>
        <v>0</v>
      </c>
    </row>
    <row r="42" spans="1:10" ht="31">
      <c r="A42" s="66"/>
      <c r="B42" s="5" t="s">
        <v>89</v>
      </c>
      <c r="C42" s="5" t="s">
        <v>90</v>
      </c>
      <c r="D42" s="69"/>
      <c r="E42" s="63"/>
      <c r="F42" s="74"/>
      <c r="G42" s="92"/>
      <c r="H42" s="60"/>
      <c r="I42" s="60"/>
      <c r="J42" s="60"/>
    </row>
    <row r="43" spans="1:10" ht="15.5">
      <c r="A43" s="66"/>
      <c r="B43" s="5" t="s">
        <v>91</v>
      </c>
      <c r="C43" s="5" t="s">
        <v>92</v>
      </c>
      <c r="D43" s="70"/>
      <c r="E43" s="63"/>
      <c r="F43" s="74"/>
      <c r="G43" s="92"/>
      <c r="H43" s="61"/>
      <c r="I43" s="61"/>
      <c r="J43" s="61"/>
    </row>
    <row r="44" spans="1:10" ht="15.5">
      <c r="A44" s="66" t="s">
        <v>199</v>
      </c>
      <c r="B44" s="5" t="s">
        <v>93</v>
      </c>
      <c r="C44" s="5" t="s">
        <v>94</v>
      </c>
      <c r="D44" s="71" t="s">
        <v>11</v>
      </c>
      <c r="E44" s="63" t="s">
        <v>13</v>
      </c>
      <c r="F44" s="101">
        <v>0</v>
      </c>
      <c r="G44" s="92">
        <f>F44*L1</f>
        <v>0</v>
      </c>
      <c r="H44" s="59">
        <v>5</v>
      </c>
      <c r="I44" s="59">
        <f>F44/H44</f>
        <v>0</v>
      </c>
      <c r="J44" s="59">
        <f>G44/H44</f>
        <v>0</v>
      </c>
    </row>
    <row r="45" spans="1:10" ht="15.5">
      <c r="A45" s="66"/>
      <c r="B45" s="5" t="s">
        <v>95</v>
      </c>
      <c r="C45" s="5" t="s">
        <v>96</v>
      </c>
      <c r="D45" s="72"/>
      <c r="E45" s="63"/>
      <c r="F45" s="101"/>
      <c r="G45" s="92"/>
      <c r="H45" s="60"/>
      <c r="I45" s="60"/>
      <c r="J45" s="60"/>
    </row>
    <row r="46" spans="1:10" ht="15.5">
      <c r="A46" s="66"/>
      <c r="B46" s="5" t="s">
        <v>97</v>
      </c>
      <c r="C46" s="5" t="s">
        <v>98</v>
      </c>
      <c r="D46" s="72"/>
      <c r="E46" s="63"/>
      <c r="F46" s="101"/>
      <c r="G46" s="92"/>
      <c r="H46" s="60"/>
      <c r="I46" s="60"/>
      <c r="J46" s="60"/>
    </row>
    <row r="47" spans="1:10" ht="15.5">
      <c r="A47" s="66"/>
      <c r="B47" s="5" t="s">
        <v>99</v>
      </c>
      <c r="C47" s="5" t="s">
        <v>100</v>
      </c>
      <c r="D47" s="72"/>
      <c r="E47" s="63"/>
      <c r="F47" s="101"/>
      <c r="G47" s="92"/>
      <c r="H47" s="60"/>
      <c r="I47" s="60"/>
      <c r="J47" s="60"/>
    </row>
    <row r="48" spans="1:10" ht="15.5">
      <c r="A48" s="66"/>
      <c r="B48" s="5" t="s">
        <v>101</v>
      </c>
      <c r="C48" s="5" t="s">
        <v>102</v>
      </c>
      <c r="D48" s="73"/>
      <c r="E48" s="63"/>
      <c r="F48" s="101"/>
      <c r="G48" s="92"/>
      <c r="H48" s="61"/>
      <c r="I48" s="61"/>
      <c r="J48" s="61"/>
    </row>
    <row r="49" spans="1:10" ht="15.5">
      <c r="A49" s="91" t="s">
        <v>200</v>
      </c>
      <c r="B49" s="17" t="s">
        <v>103</v>
      </c>
      <c r="C49" s="17" t="s">
        <v>104</v>
      </c>
      <c r="D49" s="69" t="s">
        <v>10</v>
      </c>
      <c r="E49" s="102" t="s">
        <v>105</v>
      </c>
      <c r="F49" s="101">
        <v>0</v>
      </c>
      <c r="G49" s="100">
        <f>F49*L1</f>
        <v>0</v>
      </c>
      <c r="H49" s="59">
        <v>4</v>
      </c>
      <c r="I49" s="59">
        <f>F49/H49</f>
        <v>0</v>
      </c>
      <c r="J49" s="59">
        <f>G49/H49</f>
        <v>0</v>
      </c>
    </row>
    <row r="50" spans="1:10" ht="15.5">
      <c r="A50" s="91"/>
      <c r="B50" s="17" t="s">
        <v>106</v>
      </c>
      <c r="C50" s="17" t="s">
        <v>107</v>
      </c>
      <c r="D50" s="69"/>
      <c r="E50" s="102"/>
      <c r="F50" s="101"/>
      <c r="G50" s="100"/>
      <c r="H50" s="60"/>
      <c r="I50" s="60"/>
      <c r="J50" s="60"/>
    </row>
    <row r="51" spans="1:10" ht="15.5">
      <c r="A51" s="91"/>
      <c r="B51" s="17" t="s">
        <v>108</v>
      </c>
      <c r="C51" s="17" t="s">
        <v>109</v>
      </c>
      <c r="D51" s="69"/>
      <c r="E51" s="102"/>
      <c r="F51" s="101"/>
      <c r="G51" s="100"/>
      <c r="H51" s="60"/>
      <c r="I51" s="60"/>
      <c r="J51" s="60"/>
    </row>
    <row r="52" spans="1:10" ht="15.5">
      <c r="A52" s="91"/>
      <c r="B52" s="17" t="s">
        <v>110</v>
      </c>
      <c r="C52" s="17" t="s">
        <v>111</v>
      </c>
      <c r="D52" s="69"/>
      <c r="E52" s="102"/>
      <c r="F52" s="101"/>
      <c r="G52" s="100"/>
      <c r="H52" s="61"/>
      <c r="I52" s="61"/>
      <c r="J52" s="61"/>
    </row>
    <row r="53" spans="1:10" ht="15.5">
      <c r="A53" s="66" t="s">
        <v>112</v>
      </c>
      <c r="B53" s="5" t="s">
        <v>113</v>
      </c>
      <c r="C53" s="5" t="s">
        <v>66</v>
      </c>
      <c r="D53" s="69" t="s">
        <v>11</v>
      </c>
      <c r="E53" s="63" t="s">
        <v>114</v>
      </c>
      <c r="F53" s="74">
        <v>0</v>
      </c>
      <c r="G53" s="92">
        <f>F53*L1</f>
        <v>0</v>
      </c>
      <c r="H53" s="59">
        <v>7</v>
      </c>
      <c r="I53" s="59">
        <f>F53/H53</f>
        <v>0</v>
      </c>
      <c r="J53" s="59">
        <f>G53/H53</f>
        <v>0</v>
      </c>
    </row>
    <row r="54" spans="1:10" ht="15.5">
      <c r="A54" s="66"/>
      <c r="B54" s="5" t="s">
        <v>115</v>
      </c>
      <c r="C54" s="5" t="s">
        <v>63</v>
      </c>
      <c r="D54" s="69"/>
      <c r="E54" s="63"/>
      <c r="F54" s="74"/>
      <c r="G54" s="92"/>
      <c r="H54" s="60"/>
      <c r="I54" s="60"/>
      <c r="J54" s="60"/>
    </row>
    <row r="55" spans="1:10" ht="15" customHeight="1">
      <c r="A55" s="66"/>
      <c r="B55" s="5" t="s">
        <v>116</v>
      </c>
      <c r="C55" s="5" t="s">
        <v>117</v>
      </c>
      <c r="D55" s="69"/>
      <c r="E55" s="63"/>
      <c r="F55" s="74"/>
      <c r="G55" s="92"/>
      <c r="H55" s="60"/>
      <c r="I55" s="60"/>
      <c r="J55" s="60"/>
    </row>
    <row r="56" spans="1:10" ht="15.5">
      <c r="A56" s="66"/>
      <c r="B56" s="5" t="s">
        <v>118</v>
      </c>
      <c r="C56" s="5" t="s">
        <v>119</v>
      </c>
      <c r="D56" s="70"/>
      <c r="E56" s="63"/>
      <c r="F56" s="74"/>
      <c r="G56" s="92"/>
      <c r="H56" s="60"/>
      <c r="I56" s="60"/>
      <c r="J56" s="60"/>
    </row>
    <row r="57" spans="1:10" ht="15.5">
      <c r="A57" s="66"/>
      <c r="B57" s="5" t="s">
        <v>120</v>
      </c>
      <c r="C57" s="5" t="s">
        <v>121</v>
      </c>
      <c r="D57" s="69"/>
      <c r="E57" s="63"/>
      <c r="F57" s="74"/>
      <c r="G57" s="92"/>
      <c r="H57" s="60"/>
      <c r="I57" s="60"/>
      <c r="J57" s="60"/>
    </row>
    <row r="58" spans="1:10" ht="31">
      <c r="A58" s="66"/>
      <c r="B58" s="5" t="s">
        <v>122</v>
      </c>
      <c r="C58" s="5" t="s">
        <v>123</v>
      </c>
      <c r="D58" s="69"/>
      <c r="E58" s="63"/>
      <c r="F58" s="74"/>
      <c r="G58" s="92"/>
      <c r="H58" s="60"/>
      <c r="I58" s="60"/>
      <c r="J58" s="60"/>
    </row>
    <row r="59" spans="1:10" ht="15.5">
      <c r="A59" s="66"/>
      <c r="B59" s="5" t="s">
        <v>124</v>
      </c>
      <c r="C59" s="5" t="s">
        <v>125</v>
      </c>
      <c r="D59" s="70"/>
      <c r="E59" s="63"/>
      <c r="F59" s="74"/>
      <c r="G59" s="92"/>
      <c r="H59" s="61"/>
      <c r="I59" s="61"/>
      <c r="J59" s="61"/>
    </row>
    <row r="60" spans="1:10" ht="15.5">
      <c r="A60" s="66" t="s">
        <v>126</v>
      </c>
      <c r="B60" s="5" t="s">
        <v>127</v>
      </c>
      <c r="C60" s="5" t="s">
        <v>128</v>
      </c>
      <c r="D60" s="69" t="s">
        <v>129</v>
      </c>
      <c r="E60" s="63" t="s">
        <v>15</v>
      </c>
      <c r="F60" s="74">
        <v>0</v>
      </c>
      <c r="G60" s="92">
        <f>F60*L1</f>
        <v>0</v>
      </c>
      <c r="H60" s="59">
        <v>2</v>
      </c>
      <c r="I60" s="59">
        <f>F60/H60</f>
        <v>0</v>
      </c>
      <c r="J60" s="59">
        <f>G60/H60</f>
        <v>0</v>
      </c>
    </row>
    <row r="61" spans="1:10" ht="15.5">
      <c r="A61" s="66"/>
      <c r="B61" s="5" t="s">
        <v>130</v>
      </c>
      <c r="C61" s="5" t="s">
        <v>131</v>
      </c>
      <c r="D61" s="70"/>
      <c r="E61" s="63"/>
      <c r="F61" s="74"/>
      <c r="G61" s="92"/>
      <c r="H61" s="61"/>
      <c r="I61" s="61"/>
      <c r="J61" s="61"/>
    </row>
    <row r="62" spans="1:10" ht="31">
      <c r="A62" s="5" t="s">
        <v>201</v>
      </c>
      <c r="B62" s="5" t="s">
        <v>132</v>
      </c>
      <c r="C62" s="5" t="s">
        <v>133</v>
      </c>
      <c r="D62" s="3" t="s">
        <v>39</v>
      </c>
      <c r="E62" s="6" t="s">
        <v>15</v>
      </c>
      <c r="F62" s="52">
        <v>0</v>
      </c>
      <c r="G62" s="14">
        <f>F62*L1</f>
        <v>0</v>
      </c>
      <c r="H62" s="47">
        <v>1</v>
      </c>
      <c r="I62" s="47">
        <f>F62/H62</f>
        <v>0</v>
      </c>
      <c r="J62" s="47">
        <f>G62/H62</f>
        <v>0</v>
      </c>
    </row>
    <row r="63" spans="1:10" ht="15.5">
      <c r="A63" s="5" t="s">
        <v>134</v>
      </c>
      <c r="B63" s="5" t="s">
        <v>135</v>
      </c>
      <c r="C63" s="5" t="s">
        <v>136</v>
      </c>
      <c r="D63" s="3" t="s">
        <v>39</v>
      </c>
      <c r="E63" s="6" t="s">
        <v>13</v>
      </c>
      <c r="F63" s="52">
        <v>0</v>
      </c>
      <c r="G63" s="14">
        <f>F63*L1</f>
        <v>0</v>
      </c>
      <c r="H63" s="47">
        <v>1</v>
      </c>
      <c r="I63" s="47">
        <f>F63/H63</f>
        <v>0</v>
      </c>
      <c r="J63" s="47">
        <f>G63/H63</f>
        <v>0</v>
      </c>
    </row>
    <row r="64" spans="1:10" ht="31">
      <c r="A64" s="5" t="s">
        <v>137</v>
      </c>
      <c r="B64" s="5" t="s">
        <v>132</v>
      </c>
      <c r="C64" s="5" t="s">
        <v>133</v>
      </c>
      <c r="D64" s="3" t="s">
        <v>16</v>
      </c>
      <c r="E64" s="6" t="s">
        <v>138</v>
      </c>
      <c r="F64" s="52">
        <v>0</v>
      </c>
      <c r="G64" s="14">
        <f>F64*L1</f>
        <v>0</v>
      </c>
      <c r="H64" s="47">
        <v>1</v>
      </c>
      <c r="I64" s="47">
        <f>F64/H64</f>
        <v>0</v>
      </c>
      <c r="J64" s="47">
        <f>G64/H64</f>
        <v>0</v>
      </c>
    </row>
    <row r="65" spans="1:10" ht="15.5">
      <c r="A65" s="109" t="s">
        <v>139</v>
      </c>
      <c r="B65" s="37" t="s">
        <v>7</v>
      </c>
      <c r="C65" s="37" t="s">
        <v>78</v>
      </c>
      <c r="D65" s="71" t="s">
        <v>140</v>
      </c>
      <c r="E65" s="111" t="s">
        <v>13</v>
      </c>
      <c r="F65" s="113">
        <v>0</v>
      </c>
      <c r="G65" s="115">
        <f>F65*L1</f>
        <v>0</v>
      </c>
      <c r="H65" s="59">
        <v>5</v>
      </c>
      <c r="I65" s="59">
        <f>F65/H65</f>
        <v>0</v>
      </c>
      <c r="J65" s="59">
        <f>G65/H65</f>
        <v>0</v>
      </c>
    </row>
    <row r="66" spans="1:10" ht="15.5">
      <c r="A66" s="91"/>
      <c r="B66" s="17" t="s">
        <v>141</v>
      </c>
      <c r="C66" s="17" t="s">
        <v>142</v>
      </c>
      <c r="D66" s="69"/>
      <c r="E66" s="102"/>
      <c r="F66" s="101"/>
      <c r="G66" s="100"/>
      <c r="H66" s="60"/>
      <c r="I66" s="60"/>
      <c r="J66" s="60"/>
    </row>
    <row r="67" spans="1:10" ht="15.5">
      <c r="A67" s="91"/>
      <c r="B67" s="17" t="s">
        <v>143</v>
      </c>
      <c r="C67" s="17" t="s">
        <v>144</v>
      </c>
      <c r="D67" s="69"/>
      <c r="E67" s="102"/>
      <c r="F67" s="101"/>
      <c r="G67" s="100"/>
      <c r="H67" s="60"/>
      <c r="I67" s="60"/>
      <c r="J67" s="60"/>
    </row>
    <row r="68" spans="1:10" ht="15.5">
      <c r="A68" s="91"/>
      <c r="B68" s="17" t="s">
        <v>145</v>
      </c>
      <c r="C68" s="17" t="s">
        <v>146</v>
      </c>
      <c r="D68" s="69"/>
      <c r="E68" s="102"/>
      <c r="F68" s="101"/>
      <c r="G68" s="100"/>
      <c r="H68" s="60"/>
      <c r="I68" s="60"/>
      <c r="J68" s="60"/>
    </row>
    <row r="69" spans="1:10" ht="15.5">
      <c r="A69" s="110"/>
      <c r="B69" s="38" t="s">
        <v>147</v>
      </c>
      <c r="C69" s="38" t="s">
        <v>148</v>
      </c>
      <c r="D69" s="73"/>
      <c r="E69" s="112"/>
      <c r="F69" s="114"/>
      <c r="G69" s="116"/>
      <c r="H69" s="61"/>
      <c r="I69" s="61"/>
      <c r="J69" s="61"/>
    </row>
    <row r="70" spans="1:10" ht="15.5">
      <c r="A70" s="5" t="s">
        <v>149</v>
      </c>
      <c r="B70" s="5" t="s">
        <v>7</v>
      </c>
      <c r="C70" s="5" t="s">
        <v>150</v>
      </c>
      <c r="D70" s="3" t="s">
        <v>18</v>
      </c>
      <c r="E70" s="6" t="s">
        <v>15</v>
      </c>
      <c r="F70" s="52">
        <v>0</v>
      </c>
      <c r="G70" s="14">
        <f>F70*L1</f>
        <v>0</v>
      </c>
      <c r="H70" s="47">
        <v>1</v>
      </c>
      <c r="I70" s="47">
        <f t="shared" si="1" ref="I70:I76">F70/H70</f>
        <v>0</v>
      </c>
      <c r="J70" s="47">
        <f t="shared" si="2" ref="J70:J76">G70/H70</f>
        <v>0</v>
      </c>
    </row>
    <row r="71" spans="1:10" ht="31">
      <c r="A71" s="5" t="s">
        <v>151</v>
      </c>
      <c r="B71" s="5" t="s">
        <v>7</v>
      </c>
      <c r="C71" s="5" t="s">
        <v>152</v>
      </c>
      <c r="D71" s="3" t="s">
        <v>153</v>
      </c>
      <c r="E71" s="6" t="s">
        <v>15</v>
      </c>
      <c r="F71" s="55">
        <v>0</v>
      </c>
      <c r="G71" s="14">
        <f>F71*L1</f>
        <v>0</v>
      </c>
      <c r="H71" s="47">
        <v>1</v>
      </c>
      <c r="I71" s="47">
        <f t="shared" si="1"/>
        <v>0</v>
      </c>
      <c r="J71" s="47">
        <f t="shared" si="2"/>
        <v>0</v>
      </c>
    </row>
    <row r="72" spans="1:10" ht="31">
      <c r="A72" s="5" t="s">
        <v>154</v>
      </c>
      <c r="B72" s="5" t="s">
        <v>7</v>
      </c>
      <c r="C72" s="5" t="s">
        <v>155</v>
      </c>
      <c r="D72" s="3" t="s">
        <v>153</v>
      </c>
      <c r="E72" s="6" t="s">
        <v>15</v>
      </c>
      <c r="F72" s="55">
        <v>0</v>
      </c>
      <c r="G72" s="14">
        <f>F72*L1</f>
        <v>0</v>
      </c>
      <c r="H72" s="47">
        <v>1</v>
      </c>
      <c r="I72" s="47">
        <f t="shared" si="1"/>
        <v>0</v>
      </c>
      <c r="J72" s="47">
        <f t="shared" si="2"/>
        <v>0</v>
      </c>
    </row>
    <row r="73" spans="1:10" ht="15.5">
      <c r="A73" s="5" t="s">
        <v>156</v>
      </c>
      <c r="B73" s="5" t="s">
        <v>7</v>
      </c>
      <c r="C73" s="5" t="s">
        <v>157</v>
      </c>
      <c r="D73" s="3" t="s">
        <v>18</v>
      </c>
      <c r="E73" s="6" t="s">
        <v>15</v>
      </c>
      <c r="F73" s="55">
        <v>0</v>
      </c>
      <c r="G73" s="14">
        <f>F73*L1</f>
        <v>0</v>
      </c>
      <c r="H73" s="47">
        <v>1</v>
      </c>
      <c r="I73" s="47">
        <f t="shared" si="1"/>
        <v>0</v>
      </c>
      <c r="J73" s="47">
        <f t="shared" si="2"/>
        <v>0</v>
      </c>
    </row>
    <row r="74" spans="1:10" ht="31">
      <c r="A74" s="5" t="s">
        <v>158</v>
      </c>
      <c r="B74" s="5" t="s">
        <v>7</v>
      </c>
      <c r="C74" s="5" t="s">
        <v>159</v>
      </c>
      <c r="D74" s="3" t="s">
        <v>160</v>
      </c>
      <c r="E74" s="31" t="s">
        <v>15</v>
      </c>
      <c r="F74" s="55">
        <v>0</v>
      </c>
      <c r="G74" s="14">
        <f>F74*L1</f>
        <v>0</v>
      </c>
      <c r="H74" s="47">
        <v>1</v>
      </c>
      <c r="I74" s="47">
        <f t="shared" si="1"/>
        <v>0</v>
      </c>
      <c r="J74" s="47">
        <f t="shared" si="2"/>
        <v>0</v>
      </c>
    </row>
    <row r="75" spans="1:10" ht="31">
      <c r="A75" s="22" t="s">
        <v>161</v>
      </c>
      <c r="B75" s="22" t="s">
        <v>7</v>
      </c>
      <c r="C75" s="22" t="s">
        <v>162</v>
      </c>
      <c r="D75" s="1" t="s">
        <v>163</v>
      </c>
      <c r="E75" s="24" t="s">
        <v>13</v>
      </c>
      <c r="F75" s="56">
        <v>0</v>
      </c>
      <c r="G75" s="36">
        <f>F75*L1</f>
        <v>0</v>
      </c>
      <c r="H75" s="47">
        <v>1</v>
      </c>
      <c r="I75" s="47">
        <f t="shared" si="1"/>
        <v>0</v>
      </c>
      <c r="J75" s="47">
        <f t="shared" si="2"/>
        <v>0</v>
      </c>
    </row>
    <row r="76" spans="1:10" ht="15.5">
      <c r="A76" s="66" t="s">
        <v>202</v>
      </c>
      <c r="B76" s="5" t="s">
        <v>164</v>
      </c>
      <c r="C76" s="5" t="s">
        <v>165</v>
      </c>
      <c r="D76" s="69" t="s">
        <v>166</v>
      </c>
      <c r="E76" s="63" t="s">
        <v>15</v>
      </c>
      <c r="F76" s="74">
        <v>0</v>
      </c>
      <c r="G76" s="92">
        <f>F76*L1</f>
        <v>0</v>
      </c>
      <c r="H76" s="59">
        <v>3</v>
      </c>
      <c r="I76" s="59">
        <f t="shared" si="1"/>
        <v>0</v>
      </c>
      <c r="J76" s="59">
        <f t="shared" si="2"/>
        <v>0</v>
      </c>
    </row>
    <row r="77" spans="1:10" ht="15.5">
      <c r="A77" s="66"/>
      <c r="B77" s="5" t="s">
        <v>167</v>
      </c>
      <c r="C77" s="5" t="s">
        <v>168</v>
      </c>
      <c r="D77" s="69"/>
      <c r="E77" s="63"/>
      <c r="F77" s="74"/>
      <c r="G77" s="103"/>
      <c r="H77" s="60"/>
      <c r="I77" s="60"/>
      <c r="J77" s="60"/>
    </row>
    <row r="78" spans="1:10" ht="15.5">
      <c r="A78" s="68"/>
      <c r="B78" s="4" t="s">
        <v>58</v>
      </c>
      <c r="C78" s="4" t="s">
        <v>169</v>
      </c>
      <c r="D78" s="106"/>
      <c r="E78" s="107"/>
      <c r="F78" s="76"/>
      <c r="G78" s="104"/>
      <c r="H78" s="61"/>
      <c r="I78" s="61"/>
      <c r="J78" s="61"/>
    </row>
    <row r="79" spans="1:10" ht="31">
      <c r="A79" s="5" t="s">
        <v>170</v>
      </c>
      <c r="B79" s="20" t="s">
        <v>7</v>
      </c>
      <c r="C79" s="5" t="s">
        <v>169</v>
      </c>
      <c r="D79" s="2" t="s">
        <v>18</v>
      </c>
      <c r="E79" s="6" t="s">
        <v>13</v>
      </c>
      <c r="F79" s="52">
        <v>0</v>
      </c>
      <c r="G79" s="48">
        <f>F79*L1</f>
        <v>0</v>
      </c>
      <c r="H79" s="47">
        <v>1</v>
      </c>
      <c r="I79" s="47">
        <f>F79/H79</f>
        <v>0</v>
      </c>
      <c r="J79" s="47">
        <f t="shared" si="3" ref="J79:J82">G79/H79</f>
        <v>0</v>
      </c>
    </row>
    <row r="80" spans="1:10" ht="15.5">
      <c r="A80" s="5" t="s">
        <v>171</v>
      </c>
      <c r="B80" s="20" t="s">
        <v>7</v>
      </c>
      <c r="C80" s="5" t="s">
        <v>169</v>
      </c>
      <c r="D80" s="2" t="s">
        <v>18</v>
      </c>
      <c r="E80" s="6" t="s">
        <v>13</v>
      </c>
      <c r="F80" s="52">
        <v>0</v>
      </c>
      <c r="G80" s="48">
        <f>F80*L1</f>
        <v>0</v>
      </c>
      <c r="H80" s="47">
        <v>1</v>
      </c>
      <c r="I80" s="47">
        <f t="shared" si="4" ref="I80:I82">F80/H80</f>
        <v>0</v>
      </c>
      <c r="J80" s="47">
        <f t="shared" si="3"/>
        <v>0</v>
      </c>
    </row>
    <row r="81" spans="1:10" ht="31">
      <c r="A81" s="5" t="s">
        <v>172</v>
      </c>
      <c r="B81" s="20" t="s">
        <v>7</v>
      </c>
      <c r="C81" s="5" t="s">
        <v>173</v>
      </c>
      <c r="D81" s="2" t="s">
        <v>174</v>
      </c>
      <c r="E81" s="6" t="s">
        <v>15</v>
      </c>
      <c r="F81" s="52">
        <v>0</v>
      </c>
      <c r="G81" s="48">
        <f>F81*L1</f>
        <v>0</v>
      </c>
      <c r="H81" s="47">
        <v>1</v>
      </c>
      <c r="I81" s="47">
        <f t="shared" si="4"/>
        <v>0</v>
      </c>
      <c r="J81" s="47">
        <f t="shared" si="3"/>
        <v>0</v>
      </c>
    </row>
    <row r="82" spans="1:10" ht="31">
      <c r="A82" s="22" t="s">
        <v>175</v>
      </c>
      <c r="B82" s="35" t="s">
        <v>7</v>
      </c>
      <c r="C82" s="22" t="s">
        <v>176</v>
      </c>
      <c r="D82" s="23" t="s">
        <v>160</v>
      </c>
      <c r="E82" s="24" t="s">
        <v>13</v>
      </c>
      <c r="F82" s="57">
        <v>0</v>
      </c>
      <c r="G82" s="49">
        <f>F82*L1</f>
        <v>0</v>
      </c>
      <c r="H82" s="47">
        <v>1</v>
      </c>
      <c r="I82" s="47">
        <f t="shared" si="4"/>
        <v>0</v>
      </c>
      <c r="J82" s="47">
        <f t="shared" si="3"/>
        <v>0</v>
      </c>
    </row>
    <row r="83" spans="1:10" ht="28">
      <c r="A83" s="108" t="s">
        <v>177</v>
      </c>
      <c r="B83" s="108"/>
      <c r="C83" s="108"/>
      <c r="D83" s="108"/>
      <c r="E83" s="108"/>
      <c r="F83" s="42">
        <f>SUM(F5:F82)</f>
        <v>0</v>
      </c>
      <c r="G83" s="126">
        <f>SUM(G5:G82)</f>
        <v>0</v>
      </c>
      <c r="H83" s="47"/>
      <c r="I83" s="47"/>
      <c r="J83" s="47"/>
    </row>
    <row r="84" spans="1:6" ht="14">
      <c r="A84" s="8"/>
      <c r="C84" s="7"/>
      <c r="D84" s="7"/>
      <c r="E84" s="7"/>
      <c r="F84" s="7"/>
    </row>
    <row r="85" spans="1:6" ht="18">
      <c r="A85" s="105" t="s">
        <v>178</v>
      </c>
      <c r="B85" s="105"/>
      <c r="C85" s="105"/>
      <c r="D85" s="105"/>
      <c r="E85" s="105"/>
      <c r="F85" s="7"/>
    </row>
    <row r="86" spans="1:11" ht="51.75" customHeight="1">
      <c r="A86" s="32" t="s">
        <v>217</v>
      </c>
      <c r="B86" s="13" t="s">
        <v>222</v>
      </c>
      <c r="C86" s="13" t="s">
        <v>179</v>
      </c>
      <c r="D86" s="13" t="s">
        <v>180</v>
      </c>
      <c r="E86" s="43" t="s">
        <v>192</v>
      </c>
      <c r="J86" s="62" t="s">
        <v>216</v>
      </c>
      <c r="K86" s="62"/>
    </row>
    <row r="87" spans="1:11" ht="14">
      <c r="A87" s="13" t="s">
        <v>218</v>
      </c>
      <c r="B87" s="119">
        <v>200</v>
      </c>
      <c r="C87" s="58">
        <v>0</v>
      </c>
      <c r="D87" s="44">
        <f>טבלה44[[#This Row],[הצעת מחיר ליחידה לא כולל מע"מ]]*$L$1</f>
        <v>0</v>
      </c>
      <c r="E87" s="121">
        <f>טבלה44[[#This Row],[הצעת מחיר ליחידה כולל מע"מ]]*טבלה44[[#This Row],[כמות לצורך שקלול בלבד]]</f>
        <v>0</v>
      </c>
      <c r="F87" s="7"/>
      <c r="J87" s="51" t="s">
        <v>214</v>
      </c>
      <c r="K87" t="s">
        <v>215</v>
      </c>
    </row>
    <row r="88" spans="1:11" ht="28">
      <c r="A88" s="118" t="s">
        <v>219</v>
      </c>
      <c r="B88" s="119">
        <v>350</v>
      </c>
      <c r="C88" s="58">
        <v>0</v>
      </c>
      <c r="D88" s="44">
        <f>טבלה44[[#This Row],[הצעת מחיר ליחידה לא כולל מע"מ]]*$L$1</f>
        <v>0</v>
      </c>
      <c r="E88" s="121">
        <f>טבלה44[[#This Row],[הצעת מחיר ליחידה כולל מע"מ]]*טבלה44[[#This Row],[כמות לצורך שקלול בלבד]]</f>
        <v>0</v>
      </c>
      <c r="F88" s="7"/>
      <c r="J88" s="51" t="s">
        <v>209</v>
      </c>
      <c r="K88">
        <f>AVERAGE(I5:I81)</f>
        <v>0</v>
      </c>
    </row>
    <row r="89" spans="1:11" ht="28">
      <c r="A89" s="118" t="s">
        <v>220</v>
      </c>
      <c r="B89" s="120">
        <v>350</v>
      </c>
      <c r="C89" s="58">
        <v>0</v>
      </c>
      <c r="D89" s="44">
        <f>טבלה44[[#This Row],[הצעת מחיר ליחידה לא כולל מע"מ]]*$L$1</f>
        <v>0</v>
      </c>
      <c r="E89" s="121">
        <f>טבלה44[[#This Row],[הצעת מחיר ליחידה כולל מע"מ]]*טבלה44[[#This Row],[כמות לצורך שקלול בלבד]]</f>
        <v>0</v>
      </c>
      <c r="F89" s="7"/>
      <c r="J89" s="51" t="s">
        <v>210</v>
      </c>
      <c r="K89">
        <f>AVERAGE(I23:I82)</f>
        <v>0</v>
      </c>
    </row>
    <row r="90" spans="1:11" ht="47.25" customHeight="1">
      <c r="A90" s="117" t="s">
        <v>221</v>
      </c>
      <c r="B90" s="120">
        <v>100</v>
      </c>
      <c r="C90" s="58">
        <v>0</v>
      </c>
      <c r="D90" s="44">
        <f>טבלה44[[#This Row],[הצעת מחיר ליחידה לא כולל מע"מ]]*$L$1</f>
        <v>0</v>
      </c>
      <c r="E90" s="121">
        <f>טבלה44[[#This Row],[הצעת מחיר ליחידה כולל מע"מ]]*טבלה44[[#This Row],[כמות לצורך שקלול בלבד]]</f>
        <v>0</v>
      </c>
      <c r="F90" s="7"/>
      <c r="J90" s="51" t="s">
        <v>211</v>
      </c>
      <c r="K90">
        <f>AVERAGE(I49)</f>
        <v>0</v>
      </c>
    </row>
    <row r="91" spans="1:11" ht="42">
      <c r="A91" s="33"/>
      <c r="B91" s="45"/>
      <c r="C91" s="34"/>
      <c r="D91" s="39" t="s">
        <v>177</v>
      </c>
      <c r="E91" s="127">
        <f>SUBTOTAL(109,[סה"כ משוקלל כולל מע"מ])</f>
        <v>0</v>
      </c>
      <c r="F91" s="7"/>
      <c r="I91"/>
      <c r="J91" s="51" t="s">
        <v>212</v>
      </c>
      <c r="K91">
        <f>AVERAGE(I27:I43)</f>
        <v>0</v>
      </c>
    </row>
    <row r="92" spans="1:11" ht="43.5">
      <c r="A92" s="124" t="s">
        <v>225</v>
      </c>
      <c r="B92" s="124"/>
      <c r="C92" s="124"/>
      <c r="D92" s="124"/>
      <c r="E92" s="125">
        <f>(B93*G83)+(B94*טבלה44[[#Totals],[סה"כ משוקלל כולל מע"מ]])</f>
        <v>0</v>
      </c>
      <c r="F92" s="7"/>
      <c r="I92"/>
      <c r="J92" s="51" t="s">
        <v>213</v>
      </c>
      <c r="K92">
        <f>AVERAGE(I53:I64)</f>
        <v>0</v>
      </c>
    </row>
    <row r="93" spans="1:10" ht="14">
      <c r="A93" s="122" t="s">
        <v>223</v>
      </c>
      <c r="B93" s="123">
        <v>0.80000000000000004</v>
      </c>
      <c r="C93" s="7"/>
      <c r="E93" s="40"/>
      <c r="F93" s="7"/>
      <c r="I93"/>
      <c r="J93"/>
    </row>
    <row r="94" spans="1:10" ht="14">
      <c r="A94" s="122" t="s">
        <v>224</v>
      </c>
      <c r="B94" s="123">
        <v>0.20000000000000001</v>
      </c>
      <c r="C94" s="7"/>
      <c r="E94" s="40"/>
      <c r="F94" s="7"/>
      <c r="I94"/>
      <c r="J94"/>
    </row>
    <row r="95" spans="1:10" ht="14">
      <c r="A95" s="10"/>
      <c r="C95" s="7"/>
      <c r="E95" s="40"/>
      <c r="F95" s="7"/>
      <c r="I95"/>
      <c r="J95"/>
    </row>
    <row r="96" spans="1:10" ht="14">
      <c r="A96" s="11" t="s">
        <v>181</v>
      </c>
      <c r="B96" t="s">
        <v>182</v>
      </c>
      <c r="C96" s="7"/>
      <c r="E96" s="40"/>
      <c r="F96" s="7"/>
      <c r="I96"/>
      <c r="J96"/>
    </row>
    <row r="97" spans="1:10" ht="28">
      <c r="A97" s="11" t="s">
        <v>183</v>
      </c>
      <c r="B97" t="s">
        <v>184</v>
      </c>
      <c r="C97" s="7"/>
      <c r="E97" s="40"/>
      <c r="F97" s="7"/>
      <c r="I97"/>
      <c r="J97"/>
    </row>
    <row r="98" spans="3:10" ht="14">
      <c r="C98" s="7"/>
      <c r="E98" s="40"/>
      <c r="F98" s="7"/>
      <c r="I98"/>
      <c r="J98"/>
    </row>
    <row r="99" spans="3:10" ht="14">
      <c r="C99" s="7"/>
      <c r="E99" s="40"/>
      <c r="F99" s="7"/>
      <c r="I99"/>
      <c r="J99"/>
    </row>
    <row r="100" spans="3:10" ht="14">
      <c r="C100" s="7"/>
      <c r="E100" s="40"/>
      <c r="F100" s="7"/>
      <c r="I100"/>
      <c r="J100"/>
    </row>
    <row r="101" spans="1:10" ht="14">
      <c r="A101" s="12"/>
      <c r="D101" s="7"/>
      <c r="E101" s="40"/>
      <c r="F101" s="7"/>
      <c r="I101"/>
      <c r="J101"/>
    </row>
    <row r="102" spans="1:10" ht="14">
      <c r="A102" s="12" t="s">
        <v>185</v>
      </c>
      <c r="B102" t="s">
        <v>186</v>
      </c>
      <c r="D102" s="7"/>
      <c r="E102" s="40" t="s">
        <v>187</v>
      </c>
      <c r="F102" s="7"/>
      <c r="I102"/>
      <c r="J102"/>
    </row>
    <row r="103" spans="1:10" ht="14">
      <c r="A103" s="12" t="s">
        <v>188</v>
      </c>
      <c r="B103" s="7" t="s">
        <v>189</v>
      </c>
      <c r="C103" s="7"/>
      <c r="D103" s="7"/>
      <c r="E103" s="41" t="s">
        <v>190</v>
      </c>
      <c r="F103" s="7"/>
      <c r="I103"/>
      <c r="J103"/>
    </row>
    <row r="104" spans="3:10" ht="14">
      <c r="C104" s="7"/>
      <c r="E104" s="40"/>
      <c r="F104" s="7"/>
      <c r="I104"/>
      <c r="J104"/>
    </row>
    <row r="105" spans="5:10" ht="14">
      <c r="E105" s="40"/>
      <c r="I105"/>
      <c r="J105"/>
    </row>
    <row r="106" spans="5:10" ht="14">
      <c r="E106" s="40"/>
      <c r="I106"/>
      <c r="J106"/>
    </row>
    <row r="107" spans="5:10" ht="14">
      <c r="E107" s="40"/>
      <c r="I107"/>
      <c r="J107"/>
    </row>
    <row r="108" spans="5:10" ht="14">
      <c r="E108" s="40"/>
      <c r="I108"/>
      <c r="J108"/>
    </row>
    <row r="109" spans="5:10" ht="14">
      <c r="E109" s="40"/>
      <c r="I109"/>
      <c r="J109"/>
    </row>
    <row r="110" spans="5:10" ht="14">
      <c r="E110" s="40"/>
      <c r="I110"/>
      <c r="J110"/>
    </row>
    <row r="111" spans="5:5" ht="14">
      <c r="E111" s="40"/>
    </row>
    <row r="112" spans="5:5" ht="14">
      <c r="E112" s="40"/>
    </row>
    <row r="113" spans="5:5" ht="14">
      <c r="E113" s="40"/>
    </row>
    <row r="114" spans="5:5" ht="14">
      <c r="E114" s="40"/>
    </row>
    <row r="115" spans="5:5" ht="14">
      <c r="E115" s="40"/>
    </row>
    <row r="116" spans="5:5" ht="14">
      <c r="E116" s="40"/>
    </row>
    <row r="117" spans="5:5" ht="14">
      <c r="E117" s="40"/>
    </row>
    <row r="118" spans="5:5" ht="14">
      <c r="E118" s="40"/>
    </row>
    <row r="119" spans="5:5" ht="14">
      <c r="E119" s="40"/>
    </row>
    <row r="120" spans="5:5" ht="14">
      <c r="E120" s="40"/>
    </row>
    <row r="121" spans="5:5" ht="14">
      <c r="E121" s="40"/>
    </row>
    <row r="122" spans="5:5" ht="14">
      <c r="E122" s="40"/>
    </row>
    <row r="123" spans="5:5" ht="14">
      <c r="E123" s="40"/>
    </row>
    <row r="124" spans="5:5" ht="14">
      <c r="E124" s="40"/>
    </row>
    <row r="125" spans="5:5" ht="14">
      <c r="E125" s="40"/>
    </row>
    <row r="126" spans="5:5" ht="14">
      <c r="E126" s="40"/>
    </row>
    <row r="127" spans="5:5" ht="14">
      <c r="E127" s="40"/>
    </row>
    <row r="128" spans="5:5" ht="14">
      <c r="E128" s="40"/>
    </row>
    <row r="129" spans="5:5" ht="14">
      <c r="E129" s="40"/>
    </row>
    <row r="130" spans="5:5" ht="14">
      <c r="E130" s="40"/>
    </row>
    <row r="131" spans="5:5" ht="14">
      <c r="E131" s="40"/>
    </row>
    <row r="132" spans="5:5" ht="14">
      <c r="E132" s="40"/>
    </row>
    <row r="133" spans="5:5" ht="14">
      <c r="E133" s="40"/>
    </row>
    <row r="134" spans="5:5" ht="14">
      <c r="E134" s="40"/>
    </row>
    <row r="135" spans="5:5" ht="14">
      <c r="E135" s="40"/>
    </row>
    <row r="136" spans="5:5" ht="14">
      <c r="E136" s="40"/>
    </row>
  </sheetData>
  <sheetProtection algorithmName="SHA-512" hashValue="sNksvrQZZJlS7jrQcDe86GD/yEN8k8CEAhZx0pKYmAd+2nKrNd7NO+Iyg0/XH0UYPuP1eRwnQokVE0voC993Qw==" saltValue="J9DNu//6Ir2kEEmpPmrtSw==" spinCount="100000" sheet="1" objects="1" scenarios="1"/>
  <mergeCells count="138">
    <mergeCell ref="A92:D92"/>
    <mergeCell ref="F76:F78"/>
    <mergeCell ref="G76:G78"/>
    <mergeCell ref="A85:E85"/>
    <mergeCell ref="A76:A78"/>
    <mergeCell ref="D76:D78"/>
    <mergeCell ref="E76:E78"/>
    <mergeCell ref="A83:E83"/>
    <mergeCell ref="A65:A69"/>
    <mergeCell ref="D65:D69"/>
    <mergeCell ref="E65:E69"/>
    <mergeCell ref="F65:F69"/>
    <mergeCell ref="G65:G69"/>
    <mergeCell ref="G60:G61"/>
    <mergeCell ref="A53:A59"/>
    <mergeCell ref="D53:D59"/>
    <mergeCell ref="E53:E59"/>
    <mergeCell ref="F53:F59"/>
    <mergeCell ref="G53:G59"/>
    <mergeCell ref="A60:A61"/>
    <mergeCell ref="D60:D61"/>
    <mergeCell ref="E60:E61"/>
    <mergeCell ref="F60:F61"/>
    <mergeCell ref="G49:G52"/>
    <mergeCell ref="A44:A48"/>
    <mergeCell ref="E44:E48"/>
    <mergeCell ref="F44:F48"/>
    <mergeCell ref="G44:G48"/>
    <mergeCell ref="A49:A52"/>
    <mergeCell ref="D49:D52"/>
    <mergeCell ref="E49:E52"/>
    <mergeCell ref="F49:F52"/>
    <mergeCell ref="D44:D48"/>
    <mergeCell ref="G41:G43"/>
    <mergeCell ref="A38:A40"/>
    <mergeCell ref="F38:F40"/>
    <mergeCell ref="G38:G40"/>
    <mergeCell ref="D39:D40"/>
    <mergeCell ref="E39:E40"/>
    <mergeCell ref="A41:A43"/>
    <mergeCell ref="D41:D43"/>
    <mergeCell ref="E41:E43"/>
    <mergeCell ref="F41:F43"/>
    <mergeCell ref="A30:A31"/>
    <mergeCell ref="F30:F31"/>
    <mergeCell ref="G30:G31"/>
    <mergeCell ref="G36:G37"/>
    <mergeCell ref="A32:A34"/>
    <mergeCell ref="D32:D34"/>
    <mergeCell ref="E32:E34"/>
    <mergeCell ref="F32:F34"/>
    <mergeCell ref="G32:G34"/>
    <mergeCell ref="A36:A37"/>
    <mergeCell ref="D36:D37"/>
    <mergeCell ref="E36:E37"/>
    <mergeCell ref="F36:F37"/>
    <mergeCell ref="A25:A26"/>
    <mergeCell ref="F25:F26"/>
    <mergeCell ref="G25:G26"/>
    <mergeCell ref="F23:F24"/>
    <mergeCell ref="G23:G24"/>
    <mergeCell ref="A27:A29"/>
    <mergeCell ref="D27:D29"/>
    <mergeCell ref="E27:E29"/>
    <mergeCell ref="F27:F29"/>
    <mergeCell ref="G27:G29"/>
    <mergeCell ref="A12:A14"/>
    <mergeCell ref="B12:B13"/>
    <mergeCell ref="C12:C13"/>
    <mergeCell ref="A15:A22"/>
    <mergeCell ref="D15:D22"/>
    <mergeCell ref="E15:E22"/>
    <mergeCell ref="F15:F22"/>
    <mergeCell ref="G15:G22"/>
    <mergeCell ref="A23:A24"/>
    <mergeCell ref="H5:H7"/>
    <mergeCell ref="I5:I7"/>
    <mergeCell ref="J5:J7"/>
    <mergeCell ref="H8:H11"/>
    <mergeCell ref="I8:I11"/>
    <mergeCell ref="J8:J11"/>
    <mergeCell ref="E8:E11"/>
    <mergeCell ref="A1:G2"/>
    <mergeCell ref="A3:G3"/>
    <mergeCell ref="A5:A11"/>
    <mergeCell ref="D5:D7"/>
    <mergeCell ref="E5:E7"/>
    <mergeCell ref="D8:D11"/>
    <mergeCell ref="F5:F7"/>
    <mergeCell ref="F8:F11"/>
    <mergeCell ref="G5:G7"/>
    <mergeCell ref="G8:G11"/>
    <mergeCell ref="H25:H26"/>
    <mergeCell ref="I25:I26"/>
    <mergeCell ref="J25:J26"/>
    <mergeCell ref="H27:H29"/>
    <mergeCell ref="I27:I29"/>
    <mergeCell ref="J27:J29"/>
    <mergeCell ref="H15:H22"/>
    <mergeCell ref="I15:I22"/>
    <mergeCell ref="J15:J22"/>
    <mergeCell ref="H23:H24"/>
    <mergeCell ref="I23:I24"/>
    <mergeCell ref="J23:J24"/>
    <mergeCell ref="H36:H37"/>
    <mergeCell ref="I36:I37"/>
    <mergeCell ref="J36:J37"/>
    <mergeCell ref="H38:H40"/>
    <mergeCell ref="I38:I40"/>
    <mergeCell ref="J38:J40"/>
    <mergeCell ref="H30:H31"/>
    <mergeCell ref="I30:I31"/>
    <mergeCell ref="J30:J31"/>
    <mergeCell ref="H32:H34"/>
    <mergeCell ref="I32:I34"/>
    <mergeCell ref="J32:J34"/>
    <mergeCell ref="H49:H52"/>
    <mergeCell ref="I49:I52"/>
    <mergeCell ref="J49:J52"/>
    <mergeCell ref="H53:H59"/>
    <mergeCell ref="I53:I59"/>
    <mergeCell ref="J53:J59"/>
    <mergeCell ref="H41:H43"/>
    <mergeCell ref="I41:I43"/>
    <mergeCell ref="J41:J43"/>
    <mergeCell ref="H44:H48"/>
    <mergeCell ref="I44:I48"/>
    <mergeCell ref="J44:J48"/>
    <mergeCell ref="H76:H78"/>
    <mergeCell ref="I76:I78"/>
    <mergeCell ref="J76:J78"/>
    <mergeCell ref="J86:K86"/>
    <mergeCell ref="H60:H61"/>
    <mergeCell ref="I60:I61"/>
    <mergeCell ref="J60:J61"/>
    <mergeCell ref="H65:H69"/>
    <mergeCell ref="I65:I69"/>
    <mergeCell ref="J65:J69"/>
  </mergeCells>
  <pageMargins left="0.7" right="0.7" top="0.75" bottom="0.75" header="0.3" footer="0.3"/>
  <pageSetup orientation="portrait" paperSize="9" scale="35" r:id="rId3"/>
  <tableParts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